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hidePivotFieldList="1"/>
  <mc:AlternateContent xmlns:mc="http://schemas.openxmlformats.org/markup-compatibility/2006">
    <mc:Choice Requires="x15">
      <x15ac:absPath xmlns:x15ac="http://schemas.microsoft.com/office/spreadsheetml/2010/11/ac" url="D:\รายงานตัวชี้วัดของสำนัก\ตัวชี้วัด ปี 2568\ตัวชี้วัดที่ 2\O11-สถิติการให้บริการ\"/>
    </mc:Choice>
  </mc:AlternateContent>
  <xr:revisionPtr revIDLastSave="0" documentId="13_ncr:1_{DF4D1222-B477-456C-B7DF-79AF59C7EED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567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2" l="1"/>
  <c r="E16" i="2"/>
  <c r="D16" i="2"/>
  <c r="E15" i="2"/>
  <c r="D15" i="2"/>
  <c r="G15" i="2"/>
  <c r="E14" i="2"/>
  <c r="D14" i="2"/>
  <c r="F14" i="2" s="1"/>
  <c r="E13" i="2"/>
  <c r="D13" i="2"/>
  <c r="F13" i="2" s="1"/>
  <c r="E9" i="2"/>
  <c r="G9" i="2" s="1"/>
  <c r="D9" i="2"/>
  <c r="F9" i="2" s="1"/>
  <c r="D8" i="2"/>
  <c r="E7" i="2"/>
  <c r="D7" i="2"/>
  <c r="F7" i="2" s="1"/>
  <c r="F6" i="2"/>
  <c r="G6" i="2"/>
  <c r="G7" i="2"/>
  <c r="F8" i="2"/>
  <c r="G8" i="2"/>
  <c r="F10" i="2"/>
  <c r="G10" i="2"/>
  <c r="F11" i="2"/>
  <c r="G11" i="2"/>
  <c r="F12" i="2"/>
  <c r="G12" i="2"/>
  <c r="G14" i="2"/>
  <c r="F15" i="2"/>
  <c r="F16" i="2"/>
  <c r="G16" i="2"/>
  <c r="F17" i="2"/>
  <c r="G17" i="2"/>
  <c r="C18" i="2"/>
  <c r="B18" i="2"/>
  <c r="E18" i="2" l="1"/>
  <c r="G13" i="2"/>
  <c r="F18" i="2"/>
  <c r="D18" i="2"/>
  <c r="G18" i="2"/>
</calcChain>
</file>

<file path=xl/sharedStrings.xml><?xml version="1.0" encoding="utf-8"?>
<sst xmlns="http://schemas.openxmlformats.org/spreadsheetml/2006/main" count="26" uniqueCount="22">
  <si>
    <t>เดือน</t>
  </si>
  <si>
    <t>รวม</t>
  </si>
  <si>
    <t>Walk-in (เงินสด)</t>
  </si>
  <si>
    <t>ช่องทางการให้บริการ</t>
  </si>
  <si>
    <t>E-Service (ชำระผ่านระบบธนาคาร)</t>
  </si>
  <si>
    <t>รวมทั้งสิ้น</t>
  </si>
  <si>
    <t>ข้อมูลสถิติการให้บริการ : รับชำระคืนสินเชื่อขององค์กรผู้ใช้สินเชื่อ (ปีงบประมาณ 2567)</t>
  </si>
  <si>
    <t>ต.ค.66</t>
  </si>
  <si>
    <t>พ.ย.66</t>
  </si>
  <si>
    <t>ธ.ค.66</t>
  </si>
  <si>
    <t>ม.ค.67</t>
  </si>
  <si>
    <t>ก.พ.67</t>
  </si>
  <si>
    <t>มี.ค.67</t>
  </si>
  <si>
    <t>เม.ย.67</t>
  </si>
  <si>
    <t>พ.ค.67</t>
  </si>
  <si>
    <t>มิ.ย.67</t>
  </si>
  <si>
    <t>ก.ค.67</t>
  </si>
  <si>
    <t>ส.ค.67</t>
  </si>
  <si>
    <t>ก.ย.67</t>
  </si>
  <si>
    <t>ที่มา : ข้อมูลการรับชำระคืนสินเชื่อขององค์กรผู้ใช้สินเชื่อ (สถิติการให้บริการตุลาคม 2566 ถึงกันยายน 2567)</t>
  </si>
  <si>
    <t>จำนวนผู้รับบริการ (รายการ)</t>
  </si>
  <si>
    <t>จำนวนเงิน (ล้านบาท)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</si>
</sst>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1070000]d/mm/yyyy;@"/>
    <numFmt numFmtId="165" formatCode="mmmm\-yyyy"/>
    <numFmt numFmtId="166" formatCode="_-* #,##0_-;\-* #,##0_-;_-* &quot;-&quot;??_-;_-@_-"/>
    <numFmt numFmtId="167" formatCode="_-* #,##0.000_-;\-* #,##0.000_-;_-* &quot;-&quot;??_-;_-@_-"/>
  </numFmts>
  <fonts count="7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  <charset val="222"/>
    </font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8"/>
      <color theme="1"/>
      <name val="TH SarabunPSK"/>
      <family val="2"/>
    </font>
    <font>
      <sz val="12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1" fillId="0" borderId="0"/>
  </cellStyleXfs>
  <cellXfs count="49">
    <xf numFmtId="0" fontId="0" fillId="0" borderId="0" xfId="0"/>
    <xf numFmtId="0" fontId="3" fillId="0" borderId="0" xfId="0" applyFont="1"/>
    <xf numFmtId="0" fontId="4" fillId="0" borderId="0" xfId="0" applyFont="1"/>
    <xf numFmtId="164" fontId="3" fillId="0" borderId="0" xfId="0" applyNumberFormat="1" applyFont="1"/>
    <xf numFmtId="43" fontId="3" fillId="0" borderId="0" xfId="1" applyFont="1" applyAlignment="1">
      <alignment horizontal="center"/>
    </xf>
    <xf numFmtId="0" fontId="4" fillId="0" borderId="0" xfId="0" applyFont="1" applyAlignment="1">
      <alignment horizontal="center" vertical="center"/>
    </xf>
    <xf numFmtId="43" fontId="3" fillId="0" borderId="1" xfId="1" applyFont="1" applyBorder="1" applyAlignment="1">
      <alignment horizontal="center"/>
    </xf>
    <xf numFmtId="43" fontId="3" fillId="0" borderId="2" xfId="1" applyFont="1" applyBorder="1" applyAlignment="1">
      <alignment horizontal="center"/>
    </xf>
    <xf numFmtId="43" fontId="3" fillId="0" borderId="8" xfId="1" applyFont="1" applyBorder="1" applyAlignment="1">
      <alignment horizontal="center"/>
    </xf>
    <xf numFmtId="167" fontId="3" fillId="0" borderId="1" xfId="1" applyNumberFormat="1" applyFont="1" applyBorder="1" applyAlignment="1">
      <alignment horizontal="center"/>
    </xf>
    <xf numFmtId="165" fontId="3" fillId="0" borderId="7" xfId="0" quotePrefix="1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165" fontId="4" fillId="2" borderId="4" xfId="0" applyNumberFormat="1" applyFont="1" applyFill="1" applyBorder="1" applyAlignment="1">
      <alignment horizontal="center"/>
    </xf>
    <xf numFmtId="166" fontId="4" fillId="2" borderId="5" xfId="1" applyNumberFormat="1" applyFont="1" applyFill="1" applyBorder="1" applyAlignment="1">
      <alignment horizontal="center" vertical="center"/>
    </xf>
    <xf numFmtId="43" fontId="4" fillId="2" borderId="5" xfId="1" applyFont="1" applyFill="1" applyBorder="1" applyAlignment="1">
      <alignment horizontal="center"/>
    </xf>
    <xf numFmtId="166" fontId="4" fillId="2" borderId="5" xfId="1" applyNumberFormat="1" applyFont="1" applyFill="1" applyBorder="1" applyAlignment="1">
      <alignment horizontal="center"/>
    </xf>
    <xf numFmtId="164" fontId="4" fillId="2" borderId="12" xfId="0" applyNumberFormat="1" applyFont="1" applyFill="1" applyBorder="1" applyAlignment="1">
      <alignment horizontal="center" vertical="center"/>
    </xf>
    <xf numFmtId="4" fontId="3" fillId="0" borderId="9" xfId="1" applyNumberFormat="1" applyFont="1" applyBorder="1" applyAlignment="1">
      <alignment horizontal="center"/>
    </xf>
    <xf numFmtId="4" fontId="4" fillId="2" borderId="6" xfId="1" applyNumberFormat="1" applyFont="1" applyFill="1" applyBorder="1" applyAlignment="1">
      <alignment horizontal="center"/>
    </xf>
    <xf numFmtId="167" fontId="4" fillId="2" borderId="5" xfId="1" applyNumberFormat="1" applyFont="1" applyFill="1" applyBorder="1" applyAlignment="1">
      <alignment horizontal="center"/>
    </xf>
    <xf numFmtId="166" fontId="3" fillId="0" borderId="8" xfId="1" applyNumberFormat="1" applyFont="1" applyBorder="1" applyAlignment="1">
      <alignment horizontal="center"/>
    </xf>
    <xf numFmtId="166" fontId="3" fillId="0" borderId="1" xfId="1" applyNumberFormat="1" applyFont="1" applyBorder="1" applyAlignment="1">
      <alignment horizontal="center"/>
    </xf>
    <xf numFmtId="166" fontId="3" fillId="0" borderId="2" xfId="1" applyNumberFormat="1" applyFont="1" applyBorder="1" applyAlignment="1">
      <alignment horizontal="center"/>
    </xf>
    <xf numFmtId="166" fontId="3" fillId="0" borderId="0" xfId="1" applyNumberFormat="1" applyFont="1" applyAlignment="1">
      <alignment horizontal="center"/>
    </xf>
    <xf numFmtId="166" fontId="3" fillId="0" borderId="8" xfId="1" applyNumberFormat="1" applyFont="1" applyBorder="1" applyAlignment="1">
      <alignment horizontal="center" vertical="center"/>
    </xf>
    <xf numFmtId="166" fontId="3" fillId="0" borderId="1" xfId="1" applyNumberFormat="1" applyFont="1" applyBorder="1" applyAlignment="1">
      <alignment horizontal="center" vertical="center"/>
    </xf>
    <xf numFmtId="166" fontId="3" fillId="0" borderId="0" xfId="1" applyNumberFormat="1" applyFont="1" applyAlignment="1">
      <alignment horizontal="center" vertical="center"/>
    </xf>
    <xf numFmtId="43" fontId="6" fillId="0" borderId="0" xfId="1" applyFont="1" applyAlignment="1">
      <alignment horizontal="center"/>
    </xf>
    <xf numFmtId="164" fontId="4" fillId="0" borderId="22" xfId="0" applyNumberFormat="1" applyFont="1" applyBorder="1" applyAlignment="1">
      <alignment horizontal="center"/>
    </xf>
    <xf numFmtId="164" fontId="4" fillId="0" borderId="23" xfId="0" applyNumberFormat="1" applyFont="1" applyBorder="1" applyAlignment="1">
      <alignment horizontal="center"/>
    </xf>
    <xf numFmtId="164" fontId="4" fillId="0" borderId="24" xfId="0" applyNumberFormat="1" applyFont="1" applyBorder="1" applyAlignment="1">
      <alignment horizontal="center"/>
    </xf>
    <xf numFmtId="164" fontId="4" fillId="2" borderId="11" xfId="0" applyNumberFormat="1" applyFont="1" applyFill="1" applyBorder="1" applyAlignment="1">
      <alignment horizontal="center" vertical="center"/>
    </xf>
    <xf numFmtId="164" fontId="4" fillId="2" borderId="10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49" fontId="4" fillId="2" borderId="18" xfId="1" applyNumberFormat="1" applyFont="1" applyFill="1" applyBorder="1" applyAlignment="1">
      <alignment horizontal="center" vertical="center" wrapText="1"/>
    </xf>
    <xf numFmtId="49" fontId="4" fillId="2" borderId="19" xfId="1" applyNumberFormat="1" applyFont="1" applyFill="1" applyBorder="1" applyAlignment="1">
      <alignment horizontal="center" vertical="center" wrapText="1"/>
    </xf>
    <xf numFmtId="49" fontId="4" fillId="2" borderId="15" xfId="1" applyNumberFormat="1" applyFont="1" applyFill="1" applyBorder="1" applyAlignment="1">
      <alignment horizontal="center" vertical="center" wrapText="1"/>
    </xf>
    <xf numFmtId="49" fontId="4" fillId="2" borderId="16" xfId="1" applyNumberFormat="1" applyFont="1" applyFill="1" applyBorder="1" applyAlignment="1">
      <alignment horizontal="center" vertical="center" wrapText="1"/>
    </xf>
    <xf numFmtId="49" fontId="4" fillId="2" borderId="17" xfId="1" applyNumberFormat="1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49" fontId="4" fillId="2" borderId="20" xfId="1" applyNumberFormat="1" applyFont="1" applyFill="1" applyBorder="1" applyAlignment="1">
      <alignment horizontal="center" vertical="center" wrapText="1"/>
    </xf>
    <xf numFmtId="49" fontId="4" fillId="2" borderId="21" xfId="1" applyNumberFormat="1" applyFont="1" applyFill="1" applyBorder="1" applyAlignment="1">
      <alignment horizontal="center" vertical="center" wrapText="1"/>
    </xf>
    <xf numFmtId="166" fontId="4" fillId="2" borderId="2" xfId="1" applyNumberFormat="1" applyFont="1" applyFill="1" applyBorder="1" applyAlignment="1">
      <alignment horizontal="center" vertical="top" wrapText="1"/>
    </xf>
    <xf numFmtId="166" fontId="4" fillId="2" borderId="13" xfId="1" applyNumberFormat="1" applyFont="1" applyFill="1" applyBorder="1" applyAlignment="1">
      <alignment horizontal="center" vertical="top" wrapText="1"/>
    </xf>
    <xf numFmtId="43" fontId="4" fillId="2" borderId="2" xfId="1" applyFont="1" applyFill="1" applyBorder="1" applyAlignment="1">
      <alignment horizontal="center" vertical="top" wrapText="1"/>
    </xf>
    <xf numFmtId="43" fontId="4" fillId="2" borderId="13" xfId="1" applyFont="1" applyFill="1" applyBorder="1" applyAlignment="1">
      <alignment horizontal="center" vertical="top" wrapText="1"/>
    </xf>
    <xf numFmtId="43" fontId="4" fillId="2" borderId="3" xfId="1" applyFont="1" applyFill="1" applyBorder="1" applyAlignment="1">
      <alignment horizontal="center" vertical="top" wrapText="1"/>
    </xf>
    <xf numFmtId="43" fontId="4" fillId="2" borderId="14" xfId="1" applyFont="1" applyFill="1" applyBorder="1" applyAlignment="1">
      <alignment horizontal="center" vertical="top" wrapText="1"/>
    </xf>
  </cellXfs>
  <cellStyles count="3">
    <cellStyle name="Comma" xfId="1" builtinId="3"/>
    <cellStyle name="Normal" xfId="0" builtinId="0"/>
    <cellStyle name="Normal 2" xfId="2" xr:uid="{D3D9ECA1-B788-4BEE-8833-32B3AC7416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4ABF8-FBB2-414F-804A-99B7167CAF4A}">
  <sheetPr>
    <tabColor theme="5" tint="0.39997558519241921"/>
  </sheetPr>
  <dimension ref="A1:G21"/>
  <sheetViews>
    <sheetView tabSelected="1" zoomScale="120" zoomScaleNormal="120" workbookViewId="0">
      <selection activeCell="I8" sqref="I8"/>
    </sheetView>
  </sheetViews>
  <sheetFormatPr defaultColWidth="9" defaultRowHeight="21" x14ac:dyDescent="0.35"/>
  <cols>
    <col min="1" max="1" width="10.42578125" style="3" customWidth="1"/>
    <col min="2" max="2" width="10.7109375" style="26" bestFit="1" customWidth="1"/>
    <col min="3" max="3" width="11.85546875" style="4" customWidth="1"/>
    <col min="4" max="4" width="14.85546875" style="23" customWidth="1"/>
    <col min="5" max="5" width="14.28515625" style="4" customWidth="1"/>
    <col min="6" max="6" width="12.28515625" style="23" customWidth="1"/>
    <col min="7" max="7" width="13.28515625" style="4" customWidth="1"/>
    <col min="8" max="16384" width="9" style="1"/>
  </cols>
  <sheetData>
    <row r="1" spans="1:7" s="11" customFormat="1" ht="30" customHeight="1" thickBot="1" x14ac:dyDescent="0.4">
      <c r="A1" s="33" t="s">
        <v>6</v>
      </c>
      <c r="B1" s="33"/>
      <c r="C1" s="33"/>
      <c r="D1" s="33"/>
      <c r="E1" s="33"/>
      <c r="F1" s="33"/>
      <c r="G1" s="33"/>
    </row>
    <row r="2" spans="1:7" s="5" customFormat="1" x14ac:dyDescent="0.25">
      <c r="A2" s="31" t="s">
        <v>0</v>
      </c>
      <c r="B2" s="36" t="s">
        <v>3</v>
      </c>
      <c r="C2" s="37"/>
      <c r="D2" s="37"/>
      <c r="E2" s="37"/>
      <c r="F2" s="37"/>
      <c r="G2" s="38"/>
    </row>
    <row r="3" spans="1:7" s="5" customFormat="1" x14ac:dyDescent="0.25">
      <c r="A3" s="32"/>
      <c r="B3" s="34" t="s">
        <v>2</v>
      </c>
      <c r="C3" s="35"/>
      <c r="D3" s="39" t="s">
        <v>4</v>
      </c>
      <c r="E3" s="40"/>
      <c r="F3" s="41" t="s">
        <v>5</v>
      </c>
      <c r="G3" s="42"/>
    </row>
    <row r="4" spans="1:7" s="5" customFormat="1" ht="21" customHeight="1" x14ac:dyDescent="0.25">
      <c r="A4" s="32"/>
      <c r="B4" s="43" t="s">
        <v>20</v>
      </c>
      <c r="C4" s="45" t="s">
        <v>21</v>
      </c>
      <c r="D4" s="43" t="s">
        <v>20</v>
      </c>
      <c r="E4" s="45" t="s">
        <v>21</v>
      </c>
      <c r="F4" s="43" t="s">
        <v>20</v>
      </c>
      <c r="G4" s="47" t="s">
        <v>21</v>
      </c>
    </row>
    <row r="5" spans="1:7" s="5" customFormat="1" ht="46.15" customHeight="1" thickBot="1" x14ac:dyDescent="0.3">
      <c r="A5" s="16"/>
      <c r="B5" s="44"/>
      <c r="C5" s="46"/>
      <c r="D5" s="44"/>
      <c r="E5" s="46"/>
      <c r="F5" s="44"/>
      <c r="G5" s="48"/>
    </row>
    <row r="6" spans="1:7" x14ac:dyDescent="0.35">
      <c r="A6" s="10" t="s">
        <v>7</v>
      </c>
      <c r="B6" s="24">
        <v>0</v>
      </c>
      <c r="C6" s="8">
        <v>0</v>
      </c>
      <c r="D6" s="20">
        <v>660</v>
      </c>
      <c r="E6" s="8">
        <v>54.46</v>
      </c>
      <c r="F6" s="20">
        <f>+B6+D6</f>
        <v>660</v>
      </c>
      <c r="G6" s="17">
        <f>+C6+E6</f>
        <v>54.46</v>
      </c>
    </row>
    <row r="7" spans="1:7" x14ac:dyDescent="0.35">
      <c r="A7" s="10" t="s">
        <v>8</v>
      </c>
      <c r="B7" s="25">
        <v>1</v>
      </c>
      <c r="C7" s="6">
        <v>4.34</v>
      </c>
      <c r="D7" s="21">
        <f>659-1</f>
        <v>658</v>
      </c>
      <c r="E7" s="6">
        <f>56.03-4.34</f>
        <v>51.69</v>
      </c>
      <c r="F7" s="21">
        <f t="shared" ref="F7:F12" si="0">+B7+D7</f>
        <v>659</v>
      </c>
      <c r="G7" s="17">
        <f t="shared" ref="G7:G17" si="1">+C7+E7</f>
        <v>56.03</v>
      </c>
    </row>
    <row r="8" spans="1:7" x14ac:dyDescent="0.35">
      <c r="A8" s="10" t="s">
        <v>9</v>
      </c>
      <c r="B8" s="25">
        <v>1</v>
      </c>
      <c r="C8" s="6">
        <v>0.1</v>
      </c>
      <c r="D8" s="21">
        <f>71+31+528</f>
        <v>630</v>
      </c>
      <c r="E8" s="6">
        <f>5.11+0.72+44.44</f>
        <v>50.269999999999996</v>
      </c>
      <c r="F8" s="21">
        <f t="shared" si="0"/>
        <v>631</v>
      </c>
      <c r="G8" s="17">
        <f t="shared" si="1"/>
        <v>50.37</v>
      </c>
    </row>
    <row r="9" spans="1:7" x14ac:dyDescent="0.35">
      <c r="A9" s="10" t="s">
        <v>10</v>
      </c>
      <c r="B9" s="25">
        <v>0</v>
      </c>
      <c r="C9" s="6">
        <v>0</v>
      </c>
      <c r="D9" s="21">
        <f>66+33+538</f>
        <v>637</v>
      </c>
      <c r="E9" s="6">
        <f>2.17+0.79+47.52</f>
        <v>50.480000000000004</v>
      </c>
      <c r="F9" s="21">
        <f t="shared" si="0"/>
        <v>637</v>
      </c>
      <c r="G9" s="17">
        <f t="shared" si="1"/>
        <v>50.480000000000004</v>
      </c>
    </row>
    <row r="10" spans="1:7" x14ac:dyDescent="0.35">
      <c r="A10" s="10" t="s">
        <v>11</v>
      </c>
      <c r="B10" s="25">
        <v>0</v>
      </c>
      <c r="C10" s="6">
        <v>0</v>
      </c>
      <c r="D10" s="21">
        <v>642</v>
      </c>
      <c r="E10" s="6">
        <v>47.33</v>
      </c>
      <c r="F10" s="21">
        <f t="shared" si="0"/>
        <v>642</v>
      </c>
      <c r="G10" s="17">
        <f t="shared" si="1"/>
        <v>47.33</v>
      </c>
    </row>
    <row r="11" spans="1:7" x14ac:dyDescent="0.35">
      <c r="A11" s="10" t="s">
        <v>12</v>
      </c>
      <c r="B11" s="25">
        <v>0</v>
      </c>
      <c r="C11" s="9">
        <v>0</v>
      </c>
      <c r="D11" s="21">
        <v>645</v>
      </c>
      <c r="E11" s="6">
        <v>47.59</v>
      </c>
      <c r="F11" s="21">
        <f t="shared" si="0"/>
        <v>645</v>
      </c>
      <c r="G11" s="17">
        <f t="shared" si="1"/>
        <v>47.59</v>
      </c>
    </row>
    <row r="12" spans="1:7" x14ac:dyDescent="0.35">
      <c r="A12" s="10" t="s">
        <v>13</v>
      </c>
      <c r="B12" s="25">
        <v>0</v>
      </c>
      <c r="C12" s="6">
        <v>0</v>
      </c>
      <c r="D12" s="21">
        <v>654</v>
      </c>
      <c r="E12" s="6">
        <v>60.04</v>
      </c>
      <c r="F12" s="21">
        <f t="shared" si="0"/>
        <v>654</v>
      </c>
      <c r="G12" s="17">
        <f t="shared" si="1"/>
        <v>60.04</v>
      </c>
    </row>
    <row r="13" spans="1:7" x14ac:dyDescent="0.35">
      <c r="A13" s="10" t="s">
        <v>14</v>
      </c>
      <c r="B13" s="25">
        <v>1</v>
      </c>
      <c r="C13" s="6">
        <v>0.06</v>
      </c>
      <c r="D13" s="21">
        <f>88+34+525</f>
        <v>647</v>
      </c>
      <c r="E13" s="6">
        <f>2.75+0.67+47.04</f>
        <v>50.46</v>
      </c>
      <c r="F13" s="21">
        <f t="shared" ref="F13:F17" si="2">+B13+D13</f>
        <v>648</v>
      </c>
      <c r="G13" s="17">
        <f t="shared" si="1"/>
        <v>50.52</v>
      </c>
    </row>
    <row r="14" spans="1:7" x14ac:dyDescent="0.35">
      <c r="A14" s="10" t="s">
        <v>15</v>
      </c>
      <c r="B14" s="25">
        <v>2</v>
      </c>
      <c r="C14" s="6">
        <v>0.1</v>
      </c>
      <c r="D14" s="21">
        <f>648-2</f>
        <v>646</v>
      </c>
      <c r="E14" s="6">
        <f>50.37-0.1</f>
        <v>50.269999999999996</v>
      </c>
      <c r="F14" s="21">
        <f t="shared" si="2"/>
        <v>648</v>
      </c>
      <c r="G14" s="17">
        <f t="shared" si="1"/>
        <v>50.37</v>
      </c>
    </row>
    <row r="15" spans="1:7" x14ac:dyDescent="0.35">
      <c r="A15" s="10" t="s">
        <v>16</v>
      </c>
      <c r="B15" s="25">
        <v>1</v>
      </c>
      <c r="C15" s="9">
        <v>1E-3</v>
      </c>
      <c r="D15" s="21">
        <f>77+39+539</f>
        <v>655</v>
      </c>
      <c r="E15" s="6">
        <f>2.97+0.71+48.17</f>
        <v>51.85</v>
      </c>
      <c r="F15" s="21">
        <f t="shared" si="2"/>
        <v>656</v>
      </c>
      <c r="G15" s="17">
        <f t="shared" si="1"/>
        <v>51.850999999999999</v>
      </c>
    </row>
    <row r="16" spans="1:7" x14ac:dyDescent="0.35">
      <c r="A16" s="10" t="s">
        <v>17</v>
      </c>
      <c r="B16" s="25">
        <v>4</v>
      </c>
      <c r="C16" s="6">
        <v>1.54</v>
      </c>
      <c r="D16" s="21">
        <f>79+46+531</f>
        <v>656</v>
      </c>
      <c r="E16" s="6">
        <f>2.5+0.81+47.78</f>
        <v>51.09</v>
      </c>
      <c r="F16" s="21">
        <f t="shared" si="2"/>
        <v>660</v>
      </c>
      <c r="G16" s="17">
        <f t="shared" si="1"/>
        <v>52.63</v>
      </c>
    </row>
    <row r="17" spans="1:7" ht="21.75" thickBot="1" x14ac:dyDescent="0.4">
      <c r="A17" s="10" t="s">
        <v>18</v>
      </c>
      <c r="B17" s="25">
        <v>0</v>
      </c>
      <c r="C17" s="6">
        <v>0</v>
      </c>
      <c r="D17" s="22">
        <v>655</v>
      </c>
      <c r="E17" s="7">
        <v>49.65</v>
      </c>
      <c r="F17" s="22">
        <f t="shared" si="2"/>
        <v>655</v>
      </c>
      <c r="G17" s="17">
        <f t="shared" si="1"/>
        <v>49.65</v>
      </c>
    </row>
    <row r="18" spans="1:7" s="2" customFormat="1" ht="21.75" thickBot="1" x14ac:dyDescent="0.4">
      <c r="A18" s="12" t="s">
        <v>1</v>
      </c>
      <c r="B18" s="13">
        <f>SUM(B6:B17)</f>
        <v>10</v>
      </c>
      <c r="C18" s="19">
        <f>SUM(C6:C17)</f>
        <v>6.1409999999999991</v>
      </c>
      <c r="D18" s="15">
        <f t="shared" ref="D18:F18" si="3">SUM(D6:D17)</f>
        <v>7785</v>
      </c>
      <c r="E18" s="14">
        <f>SUM(E6:E17)</f>
        <v>615.18000000000006</v>
      </c>
      <c r="F18" s="15">
        <f t="shared" si="3"/>
        <v>7795</v>
      </c>
      <c r="G18" s="18">
        <f>SUM(G6:G17)</f>
        <v>621.32099999999991</v>
      </c>
    </row>
    <row r="19" spans="1:7" s="2" customFormat="1" ht="28.9" customHeight="1" thickBot="1" x14ac:dyDescent="0.4">
      <c r="A19" s="28" t="s">
        <v>19</v>
      </c>
      <c r="B19" s="29"/>
      <c r="C19" s="29"/>
      <c r="D19" s="29"/>
      <c r="E19" s="29"/>
      <c r="F19" s="29"/>
      <c r="G19" s="30"/>
    </row>
    <row r="21" spans="1:7" x14ac:dyDescent="0.35">
      <c r="G21" s="27"/>
    </row>
  </sheetData>
  <mergeCells count="13">
    <mergeCell ref="A19:G19"/>
    <mergeCell ref="A1:G1"/>
    <mergeCell ref="A2:A4"/>
    <mergeCell ref="B2:G2"/>
    <mergeCell ref="B3:C3"/>
    <mergeCell ref="D3:E3"/>
    <mergeCell ref="F3:G3"/>
    <mergeCell ref="B4:B5"/>
    <mergeCell ref="D4:D5"/>
    <mergeCell ref="F4:F5"/>
    <mergeCell ref="C4:C5"/>
    <mergeCell ref="E4:E5"/>
    <mergeCell ref="G4:G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2567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นฤมล มิตรช่วยรอด</dc:creator>
  <cp:lastModifiedBy>จักรกฤษ เขียวคำปัน</cp:lastModifiedBy>
  <cp:lastPrinted>2025-01-30T08:13:11Z</cp:lastPrinted>
  <dcterms:created xsi:type="dcterms:W3CDTF">2015-06-05T18:17:20Z</dcterms:created>
  <dcterms:modified xsi:type="dcterms:W3CDTF">2025-03-19T03:16:00Z</dcterms:modified>
</cp:coreProperties>
</file>