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เมย 65\"/>
    </mc:Choice>
  </mc:AlternateContent>
  <xr:revisionPtr revIDLastSave="0" documentId="13_ncr:1_{065774B6-0F2B-40FA-A486-291826B3BE70}" xr6:coauthVersionLast="47" xr6:coauthVersionMax="47" xr10:uidLastSave="{00000000-0000-0000-0000-000000000000}"/>
  <bookViews>
    <workbookView xWindow="-120" yWindow="-120" windowWidth="21840" windowHeight="13140" tabRatio="992" activeTab="1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อยู่ระหว่างอนุมัติ" sheetId="7" r:id="rId4"/>
    <sheet name="โครงการอยู่ระหว่างอนุมัติ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รายชื่อองค์กรที่ได้รับอนุมัติ!$A$6:$L$23</definedName>
    <definedName name="_xlnm._FilterDatabase" localSheetId="2" hidden="1">รายชื่อองค์ที่มีการเบิกจ่าย!$A$3:$J$28</definedName>
    <definedName name="Name_Cr" localSheetId="1">#REF!</definedName>
    <definedName name="Name_Cr" localSheetId="0">#REF!</definedName>
    <definedName name="Name_Cr">#REF!</definedName>
    <definedName name="_xlnm.Print_Area" localSheetId="4">โครงการอยู่ระหว่างอนุมัติ!$A$1:$G$26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รายชื่อองค์กรที่ได้รับอนุมัติ!$A$1:$H$23</definedName>
    <definedName name="_xlnm.Print_Area" localSheetId="0">'สรุปอนุมัติ+เบิกจ่าย'!$A$1:$G$12</definedName>
    <definedName name="_xlnm.Print_Titles" localSheetId="4">โครงการอยู่ระหว่างอนุมัติ!$4:$5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3" l="1"/>
  <c r="G7" i="13"/>
  <c r="G12" i="13" s="1"/>
  <c r="G9" i="13"/>
  <c r="E5" i="13"/>
  <c r="D5" i="13"/>
  <c r="C5" i="13"/>
  <c r="E10" i="13"/>
  <c r="B5" i="13"/>
  <c r="H23" i="14" l="1"/>
  <c r="G23" i="14"/>
  <c r="F23" i="14"/>
  <c r="G28" i="15" l="1"/>
  <c r="G13" i="1" l="1"/>
  <c r="E13" i="1"/>
  <c r="D13" i="1"/>
  <c r="A11" i="1"/>
  <c r="A12" i="1" s="1"/>
  <c r="E11" i="13"/>
  <c r="C7" i="7" l="1"/>
  <c r="F7" i="7" l="1"/>
  <c r="D7" i="13"/>
  <c r="C7" i="13"/>
  <c r="D6" i="13"/>
  <c r="C6" i="13"/>
  <c r="A10" i="14"/>
  <c r="A11" i="14" s="1"/>
  <c r="A12" i="14" s="1"/>
  <c r="A13" i="14" s="1"/>
  <c r="A14" i="14" s="1"/>
  <c r="A2" i="7"/>
  <c r="A2" i="15"/>
  <c r="A15" i="14" l="1"/>
  <c r="A16" i="14" s="1"/>
  <c r="A17" i="14" s="1"/>
  <c r="A18" i="14" l="1"/>
  <c r="A19" i="14" s="1"/>
  <c r="A20" i="14" s="1"/>
  <c r="A21" i="14" s="1"/>
  <c r="A22" i="14" s="1"/>
  <c r="G8" i="1"/>
  <c r="E8" i="1"/>
  <c r="D8" i="1"/>
  <c r="C8" i="7" l="1"/>
  <c r="E12" i="13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E16" i="1"/>
  <c r="E8" i="7" s="1"/>
  <c r="G16" i="1"/>
  <c r="F8" i="7" s="1"/>
  <c r="D16" i="1"/>
  <c r="D8" i="7" s="1"/>
  <c r="D9" i="7" l="1"/>
  <c r="E18" i="1"/>
  <c r="A2" i="1"/>
  <c r="D18" i="1" l="1"/>
  <c r="E9" i="7"/>
  <c r="F6" i="7" l="1"/>
  <c r="F9" i="7" s="1"/>
  <c r="G18" i="1"/>
</calcChain>
</file>

<file path=xl/sharedStrings.xml><?xml version="1.0" encoding="utf-8"?>
<sst xmlns="http://schemas.openxmlformats.org/spreadsheetml/2006/main" count="377" uniqueCount="203">
  <si>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</si>
  <si>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</si>
  <si>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</si>
  <si>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</si>
  <si>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</si>
  <si>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</si>
  <si>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</si>
  <si>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</si>
  <si>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</si>
  <si>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</si>
  <si>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</si>
  <si>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</si>
  <si>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</si>
  <si>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</si>
  <si>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</si>
  <si>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</si>
  <si>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</si>
  <si>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</si>
  <si>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</si>
  <si>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</si>
  <si>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</si>
  <si>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</si>
  <si>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</si>
  <si>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</si>
  <si>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</si>
  <si>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</si>
  <si>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</si>
  <si>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</si>
  <si>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</si>
  <si>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</si>
  <si>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</si>
  <si>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</si>
  <si>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</si>
  <si>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</si>
  <si>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</si>
  <si>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</si>
  <si>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</si>
  <si>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</si>
  <si>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</si>
  <si>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</si>
  <si>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</si>
  <si>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</si>
  <si>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</si>
  <si>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</si>
  <si>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</si>
  <si>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</si>
  <si>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</si>
  <si>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</si>
  <si>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</si>
  <si>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</si>
  <si>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</si>
  <si>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</si>
  <si>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</si>
  <si>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</si>
  <si>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</si>
  <si>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</si>
  <si>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</si>
  <si>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</si>
  <si>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</si>
  <si>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</si>
  <si>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</si>
  <si>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</si>
  <si>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</si>
  <si>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</si>
  <si>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</si>
  <si>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</si>
  <si>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</si>
  <si>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</si>
  <si>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</si>
  <si>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</si>
  <si>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</si>
  <si>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</si>
  <si>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</si>
  <si>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</si>
  <si>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</si>
  <si>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</si>
  <si>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</si>
  <si>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</si>
  <si>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</si>
  <si>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</si>
  <si>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</si>
  <si>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</si>
  <si>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</si>
  <si>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</si>
  <si>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</si>
  <si>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</si>
  <si>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</si>
  <si>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</si>
  <si>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</si>
  <si>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</si>
  <si>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</si>
  <si>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</si>
  <si>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</si>
  <si>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</si>
  <si>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</si>
  <si>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</si>
  <si>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</si>
  <si>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</si>
  <si>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</si>
  <si>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</si>
  <si>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สมุทรปราการ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</si>
  <si>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</si>
  <si>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</si>
  <si>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</si>
  <si>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</si>
  <si>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</si>
  <si>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</si>
  <si>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</si>
  <si>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</si>
  <si>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</si>
  <si>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</si>
  <si>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</si>
  <si>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</si>
  <si>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</si>
  <si>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</si>
  <si>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</si>
  <si>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</si>
  <si>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</si>
  <si>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</si>
  <si>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</si>
  <si>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</si>
  <si>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</si>
  <si>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</si>
  <si>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</si>
  <si>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</si>
  <si>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</si>
  <si>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</si>
  <si>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</si>
  <si>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</si>
  <si>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</si>
  <si>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</si>
  <si>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</si>
  <si>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</si>
  <si>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</si>
  <si>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</si>
  <si>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</si>
  <si>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</si>
  <si>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</si>
  <si>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</si>
  <si>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</si>
  <si>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</si>
  <si>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สหกรณ์เคหสถานปู่เจ้าสมิงพราย จำกัด
จังหวัดสมุทรปราการ
รหัสองค์กร  	100294189</t>
  </si>
  <si>
    <t>กลุ่มออมทรัพย์ฟ้าใหม่ร่วมใจพัฒนา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</si>
  <si>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</si>
  <si>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</si>
  <si>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</si>
  <si>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</si>
  <si>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</si>
  <si>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</si>
  <si>
    <t>สหกรณ์เคหสถานตลาดหลักสี่ จำกัด
กรุงเทพมหานคร
รหัสองค์กร  100309432</t>
  </si>
  <si>
    <t>สหกรณ์เคหสถานหลัง ม.เกษตร จำกัด
กรุงเทพมหานคร
รหัสองค์กร  100308638</t>
  </si>
  <si>
    <t>สหกรณ์เคหสถานบ้านมั่นคงคลองลาดพร้าวจตุจักร จำกัด</t>
  </si>
  <si>
    <t>บ39/005/2565</t>
  </si>
  <si>
    <t>บ39/006/2565</t>
  </si>
  <si>
    <t>25 ก.พ. 65</t>
  </si>
  <si>
    <t>14 ก.พ. 65</t>
  </si>
  <si>
    <t>สหกรณ์บริการเคหสถานสามัคคีติวานนท์ จำกัด</t>
  </si>
  <si>
    <t>บ39/003/2564</t>
  </si>
  <si>
    <t>สหกรณ์เคหะสถานบ้านมั่นคงตำบลหนองโสน จำกัด</t>
  </si>
  <si>
    <t>เพชรบุรี</t>
  </si>
  <si>
    <t>ปลูกสร้างบ้าน
(บนที่ดินซื้อ)</t>
  </si>
  <si>
    <t>รายชื่อองค์กรที่ได้รับความเห็นชอบวงเงินสินเชื่อ (อยู่ระหว่างอนุมัติ)</t>
  </si>
  <si>
    <t>สรุปโครงการที่ได้รับความเห็นชอบวงเงินสินเชื่อ (อยู่ระหว่างอนุมัติ)</t>
  </si>
  <si>
    <t>สหกรณ์เคหสถานบ้านมั่นคงศิริรุ่งโรจน์ จำกัด</t>
  </si>
  <si>
    <t>สหกรณ์เคหสถานบางบ่อเพิ่มทรัพย์ จำกัด</t>
  </si>
  <si>
    <t>15</t>
  </si>
  <si>
    <t>16</t>
  </si>
  <si>
    <t>17</t>
  </si>
  <si>
    <t>18</t>
  </si>
  <si>
    <t>สหกรณ์เคหสถานทรัพย์มั่นคงบางหลวง จำกัด</t>
  </si>
  <si>
    <t>สหกรณ์เคหสถานบ้านมั่นคงเจ้าพระยาร่วมใจ จำกัด</t>
  </si>
  <si>
    <t>สหกรณ์เคหสถานบ้านมั่นคงรวมพลังบุญรักษา จำกัด</t>
  </si>
  <si>
    <t>สหกรณ์เคหสถานตลาดหลักสี่ จำกัด</t>
  </si>
  <si>
    <t>บ39/019/2563</t>
  </si>
  <si>
    <t>บ39/023/2564</t>
  </si>
  <si>
    <t>บ39/012/2565</t>
  </si>
  <si>
    <t>บ39/017/2565</t>
  </si>
  <si>
    <t>17 มี.ค. 65</t>
  </si>
  <si>
    <t>10 มี.ค. 65</t>
  </si>
  <si>
    <t>16 มี.ค. 65</t>
  </si>
  <si>
    <t>11 มี.ค. 65</t>
  </si>
  <si>
    <t>คลองเปรม</t>
  </si>
  <si>
    <t>ผลการอนุมัติและเบิกจ่าย (ตุลาคม 2564 - เมษายน 2565)</t>
  </si>
  <si>
    <t>ตั้งแต่เดือนตุลาคม 2564 - เดือนเมษายน  2565</t>
  </si>
  <si>
    <t>สหกรณ์เคหสถานคลองบางปู จำกัด
จังหวัดสมุทรปราการ
รหัสองค์กร  100230370</t>
  </si>
  <si>
    <t>การรถไฟ</t>
  </si>
  <si>
    <t>สหกรณ์บ้านมั่นคงสองคลอง 2 จำกัด
จังหวัดฉะเชิงเทรา
รหัสองค์กร  100302188</t>
  </si>
  <si>
    <t>กลุ่มออมทรัพย์ฟ้าใหม่ร่วมใจพัฒนา
กรุงเทพมหานคร
รหัสองค์กร  100300216</t>
  </si>
  <si>
    <t>11 เม.ย. 65</t>
  </si>
  <si>
    <t>19</t>
  </si>
  <si>
    <t>สหกรณ์หมู่บ้านมั่นคงโพนทอง จำกัด</t>
  </si>
  <si>
    <t>บ39/002/2562</t>
  </si>
  <si>
    <t>8 เม.ย. 65</t>
  </si>
  <si>
    <t>20</t>
  </si>
  <si>
    <t>21</t>
  </si>
  <si>
    <t>22</t>
  </si>
  <si>
    <t>สหกรณ์เคหสถานบ้านมั่นคงชุมชนรุ่งมณีพัฒนา จำกัด</t>
  </si>
  <si>
    <t>สหกรณ์เคหสถานบ้านมั่นคงสิทธิชุมชนคนริมคลอง จำกัด</t>
  </si>
  <si>
    <t>สหกรณ์เคหสถานทุ่งบางกะปิ จำกัด</t>
  </si>
  <si>
    <t>บ39/016/2565</t>
  </si>
  <si>
    <t>บ39/007/2565</t>
  </si>
  <si>
    <t>บ39/009/2565</t>
  </si>
  <si>
    <t>29 เม.ย.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</si>
</sst>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  <numFmt numFmtId="170" formatCode="dd\ ดดดด\ yy"/>
  </numFmts>
  <fonts count="27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  <font>
      <sz val="16"/>
      <color theme="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9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6" xfId="2" applyFont="1" applyFill="1" applyBorder="1" applyAlignment="1">
      <alignment horizontal="left" vertical="top" wrapText="1"/>
    </xf>
    <xf numFmtId="3" fontId="8" fillId="5" borderId="62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0" fontId="25" fillId="0" borderId="0" xfId="2" applyFont="1" applyAlignment="1">
      <alignment horizontal="center"/>
    </xf>
    <xf numFmtId="4" fontId="18" fillId="0" borderId="0" xfId="10" applyNumberFormat="1" applyFont="1" applyAlignment="1">
      <alignment horizontal="center"/>
    </xf>
    <xf numFmtId="0" fontId="8" fillId="5" borderId="6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37" fontId="17" fillId="0" borderId="0" xfId="2" applyNumberFormat="1" applyFont="1" applyAlignment="1">
      <alignment horizontal="center"/>
    </xf>
    <xf numFmtId="165" fontId="8" fillId="0" borderId="91" xfId="2" applyNumberFormat="1" applyFont="1" applyFill="1" applyBorder="1" applyAlignment="1">
      <alignment horizontal="center" vertical="top"/>
    </xf>
    <xf numFmtId="0" fontId="8" fillId="0" borderId="4" xfId="2" applyFont="1" applyFill="1" applyBorder="1" applyAlignment="1">
      <alignment horizontal="left" vertical="top" wrapText="1"/>
    </xf>
    <xf numFmtId="168" fontId="8" fillId="0" borderId="6" xfId="2" applyNumberFormat="1" applyFont="1" applyFill="1" applyBorder="1" applyAlignment="1">
      <alignment horizontal="center" vertical="top" wrapText="1"/>
    </xf>
    <xf numFmtId="0" fontId="8" fillId="0" borderId="4" xfId="2" applyFont="1" applyFill="1" applyBorder="1" applyAlignment="1">
      <alignment horizontal="center" vertical="top" wrapText="1"/>
    </xf>
    <xf numFmtId="166" fontId="8" fillId="0" borderId="4" xfId="2" applyNumberFormat="1" applyFont="1" applyFill="1" applyBorder="1" applyAlignment="1">
      <alignment horizontal="center" vertical="top"/>
    </xf>
    <xf numFmtId="167" fontId="8" fillId="0" borderId="60" xfId="2" applyNumberFormat="1" applyFont="1" applyFill="1" applyBorder="1" applyAlignment="1">
      <alignment horizontal="center" vertical="top"/>
    </xf>
    <xf numFmtId="49" fontId="18" fillId="0" borderId="95" xfId="0" applyNumberFormat="1" applyFont="1" applyBorder="1" applyAlignment="1">
      <alignment horizontal="center" vertical="center" wrapText="1"/>
    </xf>
    <xf numFmtId="49" fontId="18" fillId="0" borderId="70" xfId="0" applyNumberFormat="1" applyFont="1" applyBorder="1" applyAlignment="1">
      <alignment horizontal="left" vertical="center" wrapText="1"/>
    </xf>
    <xf numFmtId="49" fontId="18" fillId="0" borderId="70" xfId="0" applyNumberFormat="1" applyFont="1" applyBorder="1" applyAlignment="1">
      <alignment horizontal="center" vertical="center" wrapText="1"/>
    </xf>
    <xf numFmtId="170" fontId="18" fillId="0" borderId="70" xfId="0" applyNumberFormat="1" applyFont="1" applyBorder="1" applyAlignment="1">
      <alignment horizontal="center" vertical="center" wrapText="1"/>
    </xf>
    <xf numFmtId="4" fontId="18" fillId="0" borderId="10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" fontId="18" fillId="0" borderId="96" xfId="0" applyNumberFormat="1" applyFont="1" applyBorder="1" applyAlignment="1">
      <alignment horizontal="center" vertical="center" wrapText="1"/>
    </xf>
    <xf numFmtId="4" fontId="22" fillId="0" borderId="0" xfId="0" applyNumberFormat="1" applyFont="1" applyAlignment="1">
      <alignment vertical="center"/>
    </xf>
    <xf numFmtId="49" fontId="18" fillId="0" borderId="102" xfId="0" applyNumberFormat="1" applyFont="1" applyBorder="1" applyAlignment="1">
      <alignment horizontal="center" vertical="center" wrapText="1"/>
    </xf>
    <xf numFmtId="49" fontId="18" fillId="0" borderId="103" xfId="0" applyNumberFormat="1" applyFont="1" applyBorder="1" applyAlignment="1">
      <alignment horizontal="left" vertical="center" wrapText="1"/>
    </xf>
    <xf numFmtId="49" fontId="18" fillId="0" borderId="103" xfId="0" applyNumberFormat="1" applyFont="1" applyBorder="1" applyAlignment="1">
      <alignment horizontal="center" vertical="center" wrapText="1"/>
    </xf>
    <xf numFmtId="49" fontId="18" fillId="0" borderId="101" xfId="0" applyNumberFormat="1" applyFont="1" applyBorder="1" applyAlignment="1">
      <alignment horizontal="center" vertical="center" wrapText="1"/>
    </xf>
    <xf numFmtId="49" fontId="18" fillId="0" borderId="104" xfId="0" applyNumberFormat="1" applyFont="1" applyBorder="1" applyAlignment="1">
      <alignment horizontal="left" vertical="center" wrapText="1"/>
    </xf>
    <xf numFmtId="49" fontId="18" fillId="0" borderId="104" xfId="0" applyNumberFormat="1" applyFont="1" applyBorder="1" applyAlignment="1">
      <alignment horizontal="center" vertical="center" wrapText="1"/>
    </xf>
    <xf numFmtId="4" fontId="19" fillId="10" borderId="99" xfId="9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9" fontId="26" fillId="0" borderId="104" xfId="0" applyNumberFormat="1" applyFont="1" applyBorder="1" applyAlignment="1">
      <alignment horizontal="center" vertical="center" wrapText="1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9" fillId="10" borderId="97" xfId="10" applyNumberFormat="1" applyFont="1" applyFill="1" applyBorder="1" applyAlignment="1">
      <alignment horizontal="center" vertical="center"/>
    </xf>
    <xf numFmtId="0" fontId="19" fillId="10" borderId="98" xfId="10" applyNumberFormat="1" applyFont="1" applyFill="1" applyBorder="1" applyAlignment="1">
      <alignment horizontal="center" vertic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zoomScaleNormal="100" workbookViewId="0">
      <selection activeCell="H11" sqref="H11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196" t="s">
        <v>182</v>
      </c>
      <c r="B1" s="196"/>
      <c r="C1" s="196"/>
      <c r="D1" s="196"/>
      <c r="E1" s="196"/>
      <c r="F1" s="196"/>
      <c r="G1" s="196"/>
    </row>
    <row r="2" spans="1:9" ht="20.25" customHeight="1" thickBot="1"/>
    <row r="3" spans="1:9" s="93" customFormat="1" ht="27.75" customHeight="1">
      <c r="A3" s="91" t="s">
        <v>67</v>
      </c>
      <c r="B3" s="197" t="s">
        <v>68</v>
      </c>
      <c r="C3" s="198"/>
      <c r="D3" s="198"/>
      <c r="E3" s="199"/>
      <c r="F3" s="200" t="s">
        <v>69</v>
      </c>
      <c r="G3" s="201"/>
      <c r="H3" s="92"/>
    </row>
    <row r="4" spans="1:9" s="93" customFormat="1" ht="27.75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0" t="s">
        <v>1</v>
      </c>
      <c r="G4" s="131" t="s">
        <v>70</v>
      </c>
      <c r="H4" s="92"/>
    </row>
    <row r="5" spans="1:9" s="97" customFormat="1" ht="27.75" customHeight="1">
      <c r="A5" s="95" t="s">
        <v>71</v>
      </c>
      <c r="B5" s="105">
        <f>3+1+2</f>
        <v>6</v>
      </c>
      <c r="C5" s="106">
        <f>3+1+5+1+4</f>
        <v>14</v>
      </c>
      <c r="D5" s="107">
        <f>43+13+54+53+141</f>
        <v>304</v>
      </c>
      <c r="E5" s="108">
        <f>61328444+รายชื่อองค์กรที่ได้รับอนุมัติ!H20+รายชื่อองค์กรที่ได้รับอนุมัติ!H21</f>
        <v>108008594</v>
      </c>
      <c r="F5" s="132">
        <v>7</v>
      </c>
      <c r="G5" s="133">
        <v>57139588</v>
      </c>
      <c r="H5" s="96"/>
    </row>
    <row r="6" spans="1:9" s="97" customFormat="1" ht="27.75" customHeight="1">
      <c r="A6" s="98" t="s">
        <v>72</v>
      </c>
      <c r="B6" s="105">
        <v>5</v>
      </c>
      <c r="C6" s="106">
        <f>1+14+1</f>
        <v>16</v>
      </c>
      <c r="D6" s="107">
        <f>64+206+21</f>
        <v>291</v>
      </c>
      <c r="E6" s="108">
        <v>77551737</v>
      </c>
      <c r="F6" s="132">
        <v>0</v>
      </c>
      <c r="G6" s="133">
        <v>0</v>
      </c>
      <c r="H6" s="99"/>
    </row>
    <row r="7" spans="1:9" s="97" customFormat="1" ht="27.75" customHeight="1">
      <c r="A7" s="98" t="s">
        <v>73</v>
      </c>
      <c r="B7" s="105">
        <v>2</v>
      </c>
      <c r="C7" s="106">
        <f>1+4</f>
        <v>5</v>
      </c>
      <c r="D7" s="107">
        <f>30+120</f>
        <v>150</v>
      </c>
      <c r="E7" s="108">
        <v>34050620</v>
      </c>
      <c r="F7" s="132">
        <v>3</v>
      </c>
      <c r="G7" s="133">
        <f>13754506+รายชื่อองค์ที่มีการเบิกจ่าย!G24</f>
        <v>15157006</v>
      </c>
      <c r="H7" s="99"/>
    </row>
    <row r="8" spans="1:9" s="97" customFormat="1" ht="27.7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2">
        <v>0</v>
      </c>
      <c r="G8" s="133">
        <v>0</v>
      </c>
      <c r="H8" s="99"/>
    </row>
    <row r="9" spans="1:9" s="97" customFormat="1" ht="27.7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2">
        <v>3</v>
      </c>
      <c r="G9" s="133">
        <f>19083060+รายชื่อองค์ที่มีการเบิกจ่าย!G15</f>
        <v>20664391</v>
      </c>
      <c r="H9" s="99"/>
    </row>
    <row r="10" spans="1:9" s="97" customFormat="1" ht="27.75" customHeight="1">
      <c r="A10" s="98" t="s">
        <v>76</v>
      </c>
      <c r="B10" s="105">
        <v>1</v>
      </c>
      <c r="C10" s="106">
        <v>8</v>
      </c>
      <c r="D10" s="107">
        <v>45</v>
      </c>
      <c r="E10" s="108">
        <f>+รายชื่อองค์กรที่ได้รับอนุมัติ!H22</f>
        <v>15424200</v>
      </c>
      <c r="F10" s="132">
        <v>3</v>
      </c>
      <c r="G10" s="133">
        <v>30077872</v>
      </c>
      <c r="H10" s="99"/>
    </row>
    <row r="11" spans="1:9" s="97" customFormat="1" ht="27.75" customHeight="1" thickBot="1">
      <c r="A11" s="98" t="s">
        <v>77</v>
      </c>
      <c r="B11" s="105">
        <v>1</v>
      </c>
      <c r="C11" s="106">
        <v>1</v>
      </c>
      <c r="D11" s="107">
        <v>30</v>
      </c>
      <c r="E11" s="108">
        <f>+รายชื่อองค์กรที่ได้รับอนุมัติ!H18</f>
        <v>11139600</v>
      </c>
      <c r="F11" s="132">
        <v>6</v>
      </c>
      <c r="G11" s="133">
        <v>95926227</v>
      </c>
      <c r="H11" s="99"/>
      <c r="I11" s="153"/>
    </row>
    <row r="12" spans="1:9" s="93" customFormat="1" ht="27.75" customHeight="1" thickBot="1">
      <c r="A12" s="100" t="s">
        <v>2</v>
      </c>
      <c r="B12" s="109">
        <f>SUM(B5:B11)</f>
        <v>15</v>
      </c>
      <c r="C12" s="110">
        <f t="shared" ref="C12" si="0">SUM(C5:C11)</f>
        <v>44</v>
      </c>
      <c r="D12" s="111">
        <f>SUM(D5:D11)</f>
        <v>820</v>
      </c>
      <c r="E12" s="112">
        <f>SUM(E5:E11)</f>
        <v>246174751</v>
      </c>
      <c r="F12" s="134">
        <f>SUM(F5:F11)</f>
        <v>22</v>
      </c>
      <c r="G12" s="135">
        <f>SUM(G5:G11)</f>
        <v>218965084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162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24"/>
  <sheetViews>
    <sheetView showGridLines="0" tabSelected="1" topLeftCell="A19" zoomScale="85" zoomScaleNormal="85" zoomScaleSheetLayoutView="55" workbookViewId="0">
      <selection activeCell="C24" sqref="C24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0" style="163" hidden="1" customWidth="1"/>
    <col min="10" max="10" width="4.85546875" style="164" customWidth="1"/>
    <col min="11" max="11" width="9" style="83"/>
    <col min="12" max="12" width="32.42578125" style="83" customWidth="1"/>
    <col min="13" max="16384" width="9" style="83"/>
  </cols>
  <sheetData>
    <row r="1" spans="1:12" ht="42" customHeight="1">
      <c r="A1" s="205" t="s">
        <v>78</v>
      </c>
      <c r="B1" s="205"/>
      <c r="C1" s="205"/>
      <c r="D1" s="205"/>
      <c r="E1" s="205"/>
      <c r="F1" s="205"/>
      <c r="G1" s="205"/>
      <c r="H1" s="205"/>
    </row>
    <row r="2" spans="1:12" ht="27" customHeight="1">
      <c r="A2" s="205" t="s">
        <v>183</v>
      </c>
      <c r="B2" s="205"/>
      <c r="C2" s="205"/>
      <c r="D2" s="205"/>
      <c r="E2" s="205"/>
      <c r="F2" s="205"/>
      <c r="G2" s="205"/>
      <c r="H2" s="205"/>
    </row>
    <row r="3" spans="1:12" ht="12" customHeight="1" thickBot="1"/>
    <row r="4" spans="1:12" s="86" customFormat="1" ht="17.25" customHeight="1" thickTop="1">
      <c r="A4" s="206" t="s">
        <v>60</v>
      </c>
      <c r="B4" s="208" t="s">
        <v>103</v>
      </c>
      <c r="C4" s="210" t="s">
        <v>59</v>
      </c>
      <c r="D4" s="208" t="s">
        <v>4</v>
      </c>
      <c r="E4" s="208" t="s">
        <v>58</v>
      </c>
      <c r="F4" s="213" t="s">
        <v>13</v>
      </c>
      <c r="G4" s="214"/>
      <c r="H4" s="217" t="s">
        <v>57</v>
      </c>
      <c r="I4" s="165"/>
      <c r="J4" s="165"/>
    </row>
    <row r="5" spans="1:12" s="86" customFormat="1" ht="17.25" customHeight="1">
      <c r="A5" s="207"/>
      <c r="B5" s="209"/>
      <c r="C5" s="211"/>
      <c r="D5" s="209"/>
      <c r="E5" s="209"/>
      <c r="F5" s="215"/>
      <c r="G5" s="216"/>
      <c r="H5" s="218"/>
      <c r="I5" s="165"/>
      <c r="J5" s="165"/>
    </row>
    <row r="6" spans="1:12" s="86" customFormat="1" ht="24" customHeight="1">
      <c r="A6" s="207"/>
      <c r="B6" s="209"/>
      <c r="C6" s="212"/>
      <c r="D6" s="209"/>
      <c r="E6" s="209"/>
      <c r="F6" s="127" t="s">
        <v>6</v>
      </c>
      <c r="G6" s="127" t="s">
        <v>7</v>
      </c>
      <c r="H6" s="219"/>
      <c r="I6" s="165"/>
      <c r="J6" s="165"/>
    </row>
    <row r="7" spans="1:12" s="86" customFormat="1" ht="30.75" customHeight="1">
      <c r="A7" s="113">
        <v>1</v>
      </c>
      <c r="B7" s="224" t="s">
        <v>102</v>
      </c>
      <c r="C7" s="115">
        <v>242815</v>
      </c>
      <c r="D7" s="161" t="s">
        <v>11</v>
      </c>
      <c r="E7" s="222" t="s">
        <v>56</v>
      </c>
      <c r="F7" s="220">
        <v>3</v>
      </c>
      <c r="G7" s="220">
        <v>43</v>
      </c>
      <c r="H7" s="118">
        <v>10943750</v>
      </c>
      <c r="I7" s="165" t="s">
        <v>96</v>
      </c>
      <c r="J7" s="165"/>
    </row>
    <row r="8" spans="1:12" s="86" customFormat="1" ht="30.75" customHeight="1">
      <c r="A8" s="119"/>
      <c r="B8" s="225"/>
      <c r="C8" s="115">
        <v>242815</v>
      </c>
      <c r="D8" s="161" t="s">
        <v>55</v>
      </c>
      <c r="E8" s="223"/>
      <c r="F8" s="221"/>
      <c r="G8" s="221"/>
      <c r="H8" s="120">
        <v>10175638</v>
      </c>
      <c r="I8" s="165" t="s">
        <v>96</v>
      </c>
      <c r="J8" s="165"/>
    </row>
    <row r="9" spans="1:12" s="85" customFormat="1" ht="51" customHeight="1">
      <c r="A9" s="121">
        <v>2</v>
      </c>
      <c r="B9" s="114" t="s">
        <v>101</v>
      </c>
      <c r="C9" s="115">
        <v>242815</v>
      </c>
      <c r="D9" s="161" t="s">
        <v>55</v>
      </c>
      <c r="E9" s="116" t="s">
        <v>56</v>
      </c>
      <c r="F9" s="117">
        <v>1</v>
      </c>
      <c r="G9" s="117">
        <v>64</v>
      </c>
      <c r="H9" s="122">
        <v>14040000</v>
      </c>
      <c r="I9" s="165" t="s">
        <v>143</v>
      </c>
      <c r="J9" s="166"/>
    </row>
    <row r="10" spans="1:12" s="86" customFormat="1" ht="69" customHeight="1">
      <c r="A10" s="121">
        <f>+A9+1</f>
        <v>3</v>
      </c>
      <c r="B10" s="114" t="s">
        <v>108</v>
      </c>
      <c r="C10" s="156">
        <v>242837</v>
      </c>
      <c r="D10" s="116" t="s">
        <v>55</v>
      </c>
      <c r="E10" s="116" t="s">
        <v>56</v>
      </c>
      <c r="F10" s="117">
        <v>4</v>
      </c>
      <c r="G10" s="117">
        <v>44</v>
      </c>
      <c r="H10" s="118">
        <v>11547943</v>
      </c>
      <c r="I10" s="165" t="s">
        <v>143</v>
      </c>
      <c r="J10" s="165"/>
      <c r="L10" s="157"/>
    </row>
    <row r="11" spans="1:12" s="85" customFormat="1" ht="71.45" customHeight="1">
      <c r="A11" s="119">
        <f>+A10+1</f>
        <v>4</v>
      </c>
      <c r="B11" s="114" t="s">
        <v>106</v>
      </c>
      <c r="C11" s="115">
        <v>242853</v>
      </c>
      <c r="D11" s="161" t="s">
        <v>55</v>
      </c>
      <c r="E11" s="116" t="s">
        <v>104</v>
      </c>
      <c r="F11" s="117">
        <v>1</v>
      </c>
      <c r="G11" s="117">
        <v>27</v>
      </c>
      <c r="H11" s="122">
        <v>7654140</v>
      </c>
      <c r="I11" s="165" t="s">
        <v>143</v>
      </c>
      <c r="J11" s="166"/>
    </row>
    <row r="12" spans="1:12" s="86" customFormat="1" ht="69" customHeight="1">
      <c r="A12" s="119">
        <f t="shared" ref="A12:A22" si="0">+A11+1</f>
        <v>5</v>
      </c>
      <c r="B12" s="154" t="s">
        <v>107</v>
      </c>
      <c r="C12" s="115">
        <v>242853</v>
      </c>
      <c r="D12" s="161" t="s">
        <v>55</v>
      </c>
      <c r="E12" s="161" t="s">
        <v>56</v>
      </c>
      <c r="F12" s="160">
        <v>9</v>
      </c>
      <c r="G12" s="160">
        <v>135</v>
      </c>
      <c r="H12" s="155">
        <v>38185340</v>
      </c>
      <c r="I12" s="165" t="s">
        <v>143</v>
      </c>
      <c r="J12" s="165"/>
    </row>
    <row r="13" spans="1:12" s="85" customFormat="1" ht="51" customHeight="1">
      <c r="A13" s="119">
        <f t="shared" si="0"/>
        <v>6</v>
      </c>
      <c r="B13" s="114" t="s">
        <v>105</v>
      </c>
      <c r="C13" s="115">
        <v>242857</v>
      </c>
      <c r="D13" s="161" t="s">
        <v>55</v>
      </c>
      <c r="E13" s="116" t="s">
        <v>104</v>
      </c>
      <c r="F13" s="117">
        <v>1</v>
      </c>
      <c r="G13" s="117">
        <v>30</v>
      </c>
      <c r="H13" s="122">
        <v>7625640</v>
      </c>
      <c r="I13" s="165" t="s">
        <v>97</v>
      </c>
      <c r="J13" s="166"/>
    </row>
    <row r="14" spans="1:12" s="85" customFormat="1" ht="71.45" customHeight="1">
      <c r="A14" s="119">
        <f t="shared" si="0"/>
        <v>7</v>
      </c>
      <c r="B14" s="114" t="s">
        <v>138</v>
      </c>
      <c r="C14" s="115">
        <v>242887</v>
      </c>
      <c r="D14" s="161" t="s">
        <v>55</v>
      </c>
      <c r="E14" s="116" t="s">
        <v>56</v>
      </c>
      <c r="F14" s="117">
        <v>1</v>
      </c>
      <c r="G14" s="117">
        <v>21</v>
      </c>
      <c r="H14" s="122">
        <v>6124314</v>
      </c>
      <c r="I14" s="165" t="s">
        <v>143</v>
      </c>
      <c r="J14" s="166"/>
    </row>
    <row r="15" spans="1:12" s="85" customFormat="1" ht="71.45" customHeight="1">
      <c r="A15" s="119">
        <f t="shared" si="0"/>
        <v>8</v>
      </c>
      <c r="B15" s="114" t="s">
        <v>139</v>
      </c>
      <c r="C15" s="115">
        <v>242887</v>
      </c>
      <c r="D15" s="161" t="s">
        <v>55</v>
      </c>
      <c r="E15" s="116" t="s">
        <v>56</v>
      </c>
      <c r="F15" s="117">
        <v>4</v>
      </c>
      <c r="G15" s="117">
        <v>120</v>
      </c>
      <c r="H15" s="122">
        <v>26424980</v>
      </c>
      <c r="I15" s="165" t="s">
        <v>97</v>
      </c>
      <c r="J15" s="166"/>
    </row>
    <row r="16" spans="1:12" s="85" customFormat="1" ht="71.45" customHeight="1">
      <c r="A16" s="119">
        <f t="shared" si="0"/>
        <v>9</v>
      </c>
      <c r="B16" s="114" t="s">
        <v>140</v>
      </c>
      <c r="C16" s="115">
        <v>242881</v>
      </c>
      <c r="D16" s="161" t="s">
        <v>55</v>
      </c>
      <c r="E16" s="116" t="s">
        <v>104</v>
      </c>
      <c r="F16" s="117">
        <v>1</v>
      </c>
      <c r="G16" s="117">
        <v>13</v>
      </c>
      <c r="H16" s="122">
        <v>4426500</v>
      </c>
      <c r="I16" s="165" t="s">
        <v>96</v>
      </c>
      <c r="J16" s="166"/>
    </row>
    <row r="17" spans="1:12" s="85" customFormat="1" ht="71.45" customHeight="1">
      <c r="A17" s="119">
        <f t="shared" si="0"/>
        <v>10</v>
      </c>
      <c r="B17" s="114" t="s">
        <v>141</v>
      </c>
      <c r="C17" s="115">
        <v>242916</v>
      </c>
      <c r="D17" s="161" t="s">
        <v>55</v>
      </c>
      <c r="E17" s="116" t="s">
        <v>56</v>
      </c>
      <c r="F17" s="117">
        <v>5</v>
      </c>
      <c r="G17" s="117">
        <v>54</v>
      </c>
      <c r="H17" s="122">
        <v>16443056</v>
      </c>
      <c r="I17" s="165" t="s">
        <v>96</v>
      </c>
      <c r="J17" s="166"/>
    </row>
    <row r="18" spans="1:12" s="85" customFormat="1" ht="71.45" customHeight="1">
      <c r="A18" s="119">
        <f t="shared" si="0"/>
        <v>11</v>
      </c>
      <c r="B18" s="114" t="s">
        <v>149</v>
      </c>
      <c r="C18" s="115">
        <v>242944</v>
      </c>
      <c r="D18" s="161" t="s">
        <v>55</v>
      </c>
      <c r="E18" s="116" t="s">
        <v>104</v>
      </c>
      <c r="F18" s="117">
        <v>1</v>
      </c>
      <c r="G18" s="117">
        <v>30</v>
      </c>
      <c r="H18" s="122">
        <v>11139600</v>
      </c>
      <c r="I18" s="165" t="s">
        <v>95</v>
      </c>
      <c r="J18" s="166"/>
      <c r="L18" s="170"/>
    </row>
    <row r="19" spans="1:12" s="85" customFormat="1" ht="71.45" customHeight="1">
      <c r="A19" s="119">
        <f t="shared" si="0"/>
        <v>12</v>
      </c>
      <c r="B19" s="114" t="s">
        <v>150</v>
      </c>
      <c r="C19" s="115">
        <v>242944</v>
      </c>
      <c r="D19" s="168" t="s">
        <v>55</v>
      </c>
      <c r="E19" s="116" t="s">
        <v>104</v>
      </c>
      <c r="F19" s="117">
        <v>1</v>
      </c>
      <c r="G19" s="117">
        <v>53</v>
      </c>
      <c r="H19" s="122">
        <v>19339500</v>
      </c>
      <c r="I19" s="165" t="s">
        <v>96</v>
      </c>
      <c r="J19" s="166"/>
    </row>
    <row r="20" spans="1:12" s="86" customFormat="1" ht="71.45" customHeight="1">
      <c r="A20" s="119">
        <f t="shared" si="0"/>
        <v>13</v>
      </c>
      <c r="B20" s="114" t="s">
        <v>184</v>
      </c>
      <c r="C20" s="115">
        <v>242990</v>
      </c>
      <c r="D20" s="168" t="s">
        <v>55</v>
      </c>
      <c r="E20" s="116" t="s">
        <v>104</v>
      </c>
      <c r="F20" s="117">
        <v>3</v>
      </c>
      <c r="G20" s="117">
        <v>17</v>
      </c>
      <c r="H20" s="122">
        <v>5564950</v>
      </c>
      <c r="I20" s="165"/>
      <c r="J20" s="165"/>
    </row>
    <row r="21" spans="1:12" s="86" customFormat="1" ht="71.45" customHeight="1">
      <c r="A21" s="119">
        <f t="shared" si="0"/>
        <v>14</v>
      </c>
      <c r="B21" s="114" t="s">
        <v>186</v>
      </c>
      <c r="C21" s="115">
        <v>242990</v>
      </c>
      <c r="D21" s="169" t="s">
        <v>55</v>
      </c>
      <c r="E21" s="116" t="s">
        <v>104</v>
      </c>
      <c r="F21" s="117">
        <v>1</v>
      </c>
      <c r="G21" s="117">
        <v>124</v>
      </c>
      <c r="H21" s="122">
        <v>41115200</v>
      </c>
      <c r="I21" s="165"/>
      <c r="J21" s="165"/>
    </row>
    <row r="22" spans="1:12" s="86" customFormat="1" ht="71.45" customHeight="1">
      <c r="A22" s="171">
        <f t="shared" si="0"/>
        <v>15</v>
      </c>
      <c r="B22" s="172" t="s">
        <v>187</v>
      </c>
      <c r="C22" s="173">
        <v>243007</v>
      </c>
      <c r="D22" s="169" t="s">
        <v>55</v>
      </c>
      <c r="E22" s="174" t="s">
        <v>185</v>
      </c>
      <c r="F22" s="175">
        <v>8</v>
      </c>
      <c r="G22" s="175">
        <v>45</v>
      </c>
      <c r="H22" s="176">
        <v>15424200</v>
      </c>
      <c r="I22" s="165" t="s">
        <v>96</v>
      </c>
      <c r="J22" s="165"/>
    </row>
    <row r="23" spans="1:12" ht="30" customHeight="1" thickBot="1">
      <c r="A23" s="202" t="s">
        <v>54</v>
      </c>
      <c r="B23" s="203"/>
      <c r="C23" s="203"/>
      <c r="D23" s="203"/>
      <c r="E23" s="204"/>
      <c r="F23" s="128">
        <f>SUM(F7:F22)</f>
        <v>44</v>
      </c>
      <c r="G23" s="128">
        <f>SUM(G7:G22)</f>
        <v>820</v>
      </c>
      <c r="H23" s="129">
        <f>SUM(H7:H22)</f>
        <v>246174751</v>
      </c>
    </row>
    <row r="24" spans="1:12" ht="22.5" thickTop="1"/>
  </sheetData>
  <mergeCells count="14">
    <mergeCell ref="A23:E23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  <mergeCell ref="B7:B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29"/>
  <sheetViews>
    <sheetView showGridLines="0" topLeftCell="A2" zoomScale="85" zoomScaleNormal="85" workbookViewId="0">
      <selection activeCell="F18" sqref="F18"/>
    </sheetView>
  </sheetViews>
  <sheetFormatPr defaultColWidth="9.140625" defaultRowHeight="24.75" customHeight="1"/>
  <cols>
    <col min="1" max="1" width="6.85546875" style="123" customWidth="1"/>
    <col min="2" max="2" width="49.42578125" style="124" customWidth="1"/>
    <col min="3" max="3" width="19.42578125" style="123" customWidth="1"/>
    <col min="4" max="4" width="18.85546875" style="123" customWidth="1"/>
    <col min="5" max="5" width="8.7109375" style="123" customWidth="1"/>
    <col min="6" max="6" width="14.140625" style="123" customWidth="1"/>
    <col min="7" max="7" width="20.5703125" style="123" customWidth="1"/>
    <col min="8" max="8" width="9.140625" style="123" hidden="1" customWidth="1"/>
    <col min="9" max="9" width="33.85546875" style="123" customWidth="1"/>
    <col min="10" max="10" width="9.140625" style="158"/>
    <col min="11" max="16384" width="9.140625" style="123"/>
  </cols>
  <sheetData>
    <row r="1" spans="1:10" ht="44.25" customHeight="1">
      <c r="A1" s="229" t="s">
        <v>79</v>
      </c>
      <c r="B1" s="229"/>
      <c r="C1" s="229"/>
      <c r="D1" s="229"/>
      <c r="E1" s="229"/>
      <c r="F1" s="229"/>
      <c r="G1" s="229"/>
    </row>
    <row r="2" spans="1:10" ht="24.75" customHeight="1" thickBot="1">
      <c r="A2" s="228" t="str">
        <f>+รายชื่อองค์กรที่ได้รับอนุมัติ!A2</f>
        <v>ตั้งแต่เดือนตุลาคม 2564 - เดือนเมษายน  2565</v>
      </c>
      <c r="B2" s="228"/>
      <c r="C2" s="228"/>
      <c r="D2" s="228"/>
      <c r="E2" s="228"/>
      <c r="F2" s="228"/>
      <c r="G2" s="228"/>
      <c r="H2" s="125"/>
    </row>
    <row r="3" spans="1:10" s="126" customFormat="1" ht="50.45" customHeight="1" thickTop="1">
      <c r="A3" s="148" t="s">
        <v>0</v>
      </c>
      <c r="B3" s="149" t="s">
        <v>92</v>
      </c>
      <c r="C3" s="149" t="s">
        <v>93</v>
      </c>
      <c r="D3" s="149" t="s">
        <v>65</v>
      </c>
      <c r="E3" s="149" t="s">
        <v>91</v>
      </c>
      <c r="F3" s="149" t="s">
        <v>66</v>
      </c>
      <c r="G3" s="150" t="s">
        <v>94</v>
      </c>
      <c r="J3" s="159"/>
    </row>
    <row r="4" spans="1:10" s="182" customFormat="1" ht="26.25" customHeight="1">
      <c r="A4" s="177" t="s">
        <v>61</v>
      </c>
      <c r="B4" s="178" t="s">
        <v>109</v>
      </c>
      <c r="C4" s="179" t="s">
        <v>55</v>
      </c>
      <c r="D4" s="179" t="s">
        <v>115</v>
      </c>
      <c r="E4" s="179" t="s">
        <v>61</v>
      </c>
      <c r="F4" s="179" t="s">
        <v>121</v>
      </c>
      <c r="G4" s="184">
        <v>13692000</v>
      </c>
      <c r="H4" s="182" t="s">
        <v>96</v>
      </c>
      <c r="J4" s="183"/>
    </row>
    <row r="5" spans="1:10" s="182" customFormat="1" ht="26.25" customHeight="1">
      <c r="A5" s="177" t="s">
        <v>64</v>
      </c>
      <c r="B5" s="178" t="s">
        <v>110</v>
      </c>
      <c r="C5" s="179" t="s">
        <v>55</v>
      </c>
      <c r="D5" s="179" t="s">
        <v>116</v>
      </c>
      <c r="E5" s="179" t="s">
        <v>61</v>
      </c>
      <c r="F5" s="179" t="s">
        <v>122</v>
      </c>
      <c r="G5" s="184">
        <v>12414527</v>
      </c>
      <c r="H5" s="182" t="s">
        <v>95</v>
      </c>
      <c r="J5" s="183"/>
    </row>
    <row r="6" spans="1:10" s="182" customFormat="1" ht="26.25" customHeight="1">
      <c r="A6" s="177" t="s">
        <v>63</v>
      </c>
      <c r="B6" s="178" t="s">
        <v>111</v>
      </c>
      <c r="C6" s="179" t="s">
        <v>55</v>
      </c>
      <c r="D6" s="179" t="s">
        <v>117</v>
      </c>
      <c r="E6" s="179" t="s">
        <v>61</v>
      </c>
      <c r="F6" s="179" t="s">
        <v>123</v>
      </c>
      <c r="G6" s="184">
        <v>6195018</v>
      </c>
      <c r="H6" s="182" t="s">
        <v>98</v>
      </c>
      <c r="J6" s="183"/>
    </row>
    <row r="7" spans="1:10" s="182" customFormat="1" ht="26.25" customHeight="1">
      <c r="A7" s="177" t="s">
        <v>80</v>
      </c>
      <c r="B7" s="178" t="s">
        <v>112</v>
      </c>
      <c r="C7" s="179" t="s">
        <v>55</v>
      </c>
      <c r="D7" s="179" t="s">
        <v>118</v>
      </c>
      <c r="E7" s="179" t="s">
        <v>61</v>
      </c>
      <c r="F7" s="179" t="s">
        <v>124</v>
      </c>
      <c r="G7" s="184">
        <v>8862600</v>
      </c>
      <c r="H7" s="182" t="s">
        <v>97</v>
      </c>
      <c r="J7" s="183"/>
    </row>
    <row r="8" spans="1:10" s="182" customFormat="1" ht="26.25" customHeight="1">
      <c r="A8" s="177" t="s">
        <v>81</v>
      </c>
      <c r="B8" s="178" t="s">
        <v>113</v>
      </c>
      <c r="C8" s="179" t="s">
        <v>55</v>
      </c>
      <c r="D8" s="179" t="s">
        <v>119</v>
      </c>
      <c r="E8" s="179" t="s">
        <v>64</v>
      </c>
      <c r="F8" s="179" t="s">
        <v>125</v>
      </c>
      <c r="G8" s="184">
        <v>942000</v>
      </c>
      <c r="H8" s="182" t="s">
        <v>99</v>
      </c>
      <c r="J8" s="183"/>
    </row>
    <row r="9" spans="1:10" s="182" customFormat="1" ht="26.25" customHeight="1">
      <c r="A9" s="177" t="s">
        <v>82</v>
      </c>
      <c r="B9" s="178" t="s">
        <v>114</v>
      </c>
      <c r="C9" s="179" t="s">
        <v>55</v>
      </c>
      <c r="D9" s="179" t="s">
        <v>120</v>
      </c>
      <c r="E9" s="179" t="s">
        <v>61</v>
      </c>
      <c r="F9" s="179" t="s">
        <v>126</v>
      </c>
      <c r="G9" s="184">
        <v>13924200</v>
      </c>
      <c r="H9" s="182" t="s">
        <v>99</v>
      </c>
      <c r="J9" s="183"/>
    </row>
    <row r="10" spans="1:10" s="182" customFormat="1" ht="26.25" customHeight="1">
      <c r="A10" s="177" t="s">
        <v>83</v>
      </c>
      <c r="B10" s="178" t="s">
        <v>31</v>
      </c>
      <c r="C10" s="179" t="s">
        <v>55</v>
      </c>
      <c r="D10" s="179" t="s">
        <v>127</v>
      </c>
      <c r="E10" s="179" t="s">
        <v>61</v>
      </c>
      <c r="F10" s="179" t="s">
        <v>128</v>
      </c>
      <c r="G10" s="184">
        <v>4891906</v>
      </c>
      <c r="H10" s="182" t="s">
        <v>97</v>
      </c>
      <c r="J10" s="183"/>
    </row>
    <row r="11" spans="1:10" s="182" customFormat="1" ht="26.25" customHeight="1">
      <c r="A11" s="177" t="s">
        <v>62</v>
      </c>
      <c r="B11" s="178" t="s">
        <v>135</v>
      </c>
      <c r="C11" s="179" t="s">
        <v>55</v>
      </c>
      <c r="D11" s="179" t="s">
        <v>132</v>
      </c>
      <c r="E11" s="179" t="s">
        <v>61</v>
      </c>
      <c r="F11" s="179" t="s">
        <v>129</v>
      </c>
      <c r="G11" s="184">
        <v>6840000</v>
      </c>
      <c r="H11" s="182" t="s">
        <v>95</v>
      </c>
      <c r="J11" s="183"/>
    </row>
    <row r="12" spans="1:10" s="182" customFormat="1" ht="26.25" customHeight="1">
      <c r="A12" s="177" t="s">
        <v>84</v>
      </c>
      <c r="B12" s="178" t="s">
        <v>136</v>
      </c>
      <c r="C12" s="179" t="s">
        <v>55</v>
      </c>
      <c r="D12" s="179" t="s">
        <v>133</v>
      </c>
      <c r="E12" s="179" t="s">
        <v>61</v>
      </c>
      <c r="F12" s="179" t="s">
        <v>130</v>
      </c>
      <c r="G12" s="181">
        <v>16688564</v>
      </c>
      <c r="H12" s="182" t="s">
        <v>98</v>
      </c>
      <c r="J12" s="183"/>
    </row>
    <row r="13" spans="1:10" s="182" customFormat="1" ht="26.25" customHeight="1">
      <c r="A13" s="177" t="s">
        <v>85</v>
      </c>
      <c r="B13" s="178" t="s">
        <v>137</v>
      </c>
      <c r="C13" s="179" t="s">
        <v>55</v>
      </c>
      <c r="D13" s="179" t="s">
        <v>134</v>
      </c>
      <c r="E13" s="179" t="s">
        <v>61</v>
      </c>
      <c r="F13" s="179" t="s">
        <v>131</v>
      </c>
      <c r="G13" s="181">
        <v>53042500</v>
      </c>
      <c r="H13" s="182" t="s">
        <v>181</v>
      </c>
      <c r="I13" s="185"/>
      <c r="J13" s="183"/>
    </row>
    <row r="14" spans="1:10" s="182" customFormat="1" ht="26.25" customHeight="1">
      <c r="A14" s="186" t="s">
        <v>86</v>
      </c>
      <c r="B14" s="187" t="s">
        <v>144</v>
      </c>
      <c r="C14" s="188" t="s">
        <v>55</v>
      </c>
      <c r="D14" s="188" t="s">
        <v>145</v>
      </c>
      <c r="E14" s="179" t="s">
        <v>64</v>
      </c>
      <c r="F14" s="179" t="s">
        <v>146</v>
      </c>
      <c r="G14" s="181">
        <v>4216860</v>
      </c>
      <c r="H14" s="182" t="s">
        <v>99</v>
      </c>
      <c r="J14" s="183"/>
    </row>
    <row r="15" spans="1:10" s="182" customFormat="1" ht="26.25" customHeight="1">
      <c r="A15" s="189"/>
      <c r="B15" s="190"/>
      <c r="C15" s="195" t="s">
        <v>55</v>
      </c>
      <c r="D15" s="191"/>
      <c r="E15" s="179" t="s">
        <v>63</v>
      </c>
      <c r="F15" s="179" t="s">
        <v>188</v>
      </c>
      <c r="G15" s="181">
        <v>1581331</v>
      </c>
      <c r="H15" s="182" t="s">
        <v>99</v>
      </c>
      <c r="J15" s="183"/>
    </row>
    <row r="16" spans="1:10" s="182" customFormat="1" ht="26.25" customHeight="1">
      <c r="A16" s="177" t="s">
        <v>87</v>
      </c>
      <c r="B16" s="178" t="s">
        <v>142</v>
      </c>
      <c r="C16" s="179" t="s">
        <v>55</v>
      </c>
      <c r="D16" s="179" t="s">
        <v>147</v>
      </c>
      <c r="E16" s="179" t="s">
        <v>64</v>
      </c>
      <c r="F16" s="179" t="s">
        <v>148</v>
      </c>
      <c r="G16" s="181">
        <v>7194290</v>
      </c>
      <c r="H16" s="182" t="s">
        <v>98</v>
      </c>
      <c r="J16" s="183"/>
    </row>
    <row r="17" spans="1:10" s="182" customFormat="1" ht="26.25" customHeight="1">
      <c r="A17" s="186" t="s">
        <v>88</v>
      </c>
      <c r="B17" s="187" t="s">
        <v>151</v>
      </c>
      <c r="C17" s="188" t="s">
        <v>55</v>
      </c>
      <c r="D17" s="179" t="s">
        <v>152</v>
      </c>
      <c r="E17" s="179" t="s">
        <v>61</v>
      </c>
      <c r="F17" s="180" t="s">
        <v>154</v>
      </c>
      <c r="G17" s="181">
        <v>660000</v>
      </c>
      <c r="H17" s="182" t="s">
        <v>95</v>
      </c>
      <c r="J17" s="183"/>
    </row>
    <row r="18" spans="1:10" s="182" customFormat="1" ht="26.25" customHeight="1">
      <c r="A18" s="189"/>
      <c r="B18" s="190"/>
      <c r="C18" s="195" t="s">
        <v>55</v>
      </c>
      <c r="D18" s="179" t="s">
        <v>153</v>
      </c>
      <c r="E18" s="179" t="s">
        <v>61</v>
      </c>
      <c r="F18" s="180" t="s">
        <v>154</v>
      </c>
      <c r="G18" s="181">
        <v>2310000</v>
      </c>
      <c r="H18" s="182" t="s">
        <v>95</v>
      </c>
      <c r="J18" s="183"/>
    </row>
    <row r="19" spans="1:10" s="182" customFormat="1" ht="26.25" customHeight="1">
      <c r="A19" s="177" t="s">
        <v>89</v>
      </c>
      <c r="B19" s="178" t="s">
        <v>156</v>
      </c>
      <c r="C19" s="179" t="s">
        <v>55</v>
      </c>
      <c r="D19" s="179" t="s">
        <v>157</v>
      </c>
      <c r="E19" s="179" t="s">
        <v>64</v>
      </c>
      <c r="F19" s="180" t="s">
        <v>155</v>
      </c>
      <c r="G19" s="181">
        <v>3717374</v>
      </c>
      <c r="H19" s="182" t="s">
        <v>96</v>
      </c>
      <c r="J19" s="183"/>
    </row>
    <row r="20" spans="1:10" s="182" customFormat="1" ht="26.25" customHeight="1">
      <c r="A20" s="177" t="s">
        <v>165</v>
      </c>
      <c r="B20" s="178" t="s">
        <v>169</v>
      </c>
      <c r="C20" s="179" t="s">
        <v>55</v>
      </c>
      <c r="D20" s="179" t="s">
        <v>173</v>
      </c>
      <c r="E20" s="179" t="s">
        <v>64</v>
      </c>
      <c r="F20" s="180" t="s">
        <v>177</v>
      </c>
      <c r="G20" s="181">
        <v>2600180</v>
      </c>
      <c r="H20" s="182" t="s">
        <v>96</v>
      </c>
      <c r="J20" s="183"/>
    </row>
    <row r="21" spans="1:10" s="182" customFormat="1" ht="26.25" customHeight="1">
      <c r="A21" s="177" t="s">
        <v>166</v>
      </c>
      <c r="B21" s="178" t="s">
        <v>170</v>
      </c>
      <c r="C21" s="179" t="s">
        <v>55</v>
      </c>
      <c r="D21" s="179" t="s">
        <v>174</v>
      </c>
      <c r="E21" s="179" t="s">
        <v>64</v>
      </c>
      <c r="F21" s="180" t="s">
        <v>178</v>
      </c>
      <c r="G21" s="181">
        <v>1129216</v>
      </c>
      <c r="H21" s="182" t="s">
        <v>96</v>
      </c>
      <c r="J21" s="183"/>
    </row>
    <row r="22" spans="1:10" s="182" customFormat="1" ht="26.25" customHeight="1">
      <c r="A22" s="177" t="s">
        <v>167</v>
      </c>
      <c r="B22" s="178" t="s">
        <v>171</v>
      </c>
      <c r="C22" s="179" t="s">
        <v>55</v>
      </c>
      <c r="D22" s="179" t="s">
        <v>175</v>
      </c>
      <c r="E22" s="179" t="s">
        <v>61</v>
      </c>
      <c r="F22" s="180" t="s">
        <v>179</v>
      </c>
      <c r="G22" s="181">
        <v>4645068</v>
      </c>
      <c r="H22" s="182" t="s">
        <v>96</v>
      </c>
      <c r="J22" s="183"/>
    </row>
    <row r="23" spans="1:10" s="182" customFormat="1" ht="26.25" customHeight="1">
      <c r="A23" s="177" t="s">
        <v>168</v>
      </c>
      <c r="B23" s="178" t="s">
        <v>172</v>
      </c>
      <c r="C23" s="179" t="s">
        <v>55</v>
      </c>
      <c r="D23" s="179" t="s">
        <v>176</v>
      </c>
      <c r="E23" s="179" t="s">
        <v>61</v>
      </c>
      <c r="F23" s="180" t="s">
        <v>180</v>
      </c>
      <c r="G23" s="181">
        <v>11760000</v>
      </c>
      <c r="H23" s="182" t="s">
        <v>181</v>
      </c>
      <c r="J23" s="183"/>
    </row>
    <row r="24" spans="1:10" s="182" customFormat="1" ht="26.25" customHeight="1">
      <c r="A24" s="177" t="s">
        <v>189</v>
      </c>
      <c r="B24" s="178" t="s">
        <v>190</v>
      </c>
      <c r="C24" s="179" t="s">
        <v>55</v>
      </c>
      <c r="D24" s="179" t="s">
        <v>191</v>
      </c>
      <c r="E24" s="179" t="s">
        <v>64</v>
      </c>
      <c r="F24" s="180" t="s">
        <v>192</v>
      </c>
      <c r="G24" s="181">
        <v>1402500</v>
      </c>
      <c r="H24" s="182" t="s">
        <v>97</v>
      </c>
      <c r="J24" s="183"/>
    </row>
    <row r="25" spans="1:10" s="182" customFormat="1" ht="26.25" customHeight="1">
      <c r="A25" s="177" t="s">
        <v>193</v>
      </c>
      <c r="B25" s="178" t="s">
        <v>196</v>
      </c>
      <c r="C25" s="179" t="s">
        <v>55</v>
      </c>
      <c r="D25" s="179" t="s">
        <v>199</v>
      </c>
      <c r="E25" s="179" t="s">
        <v>61</v>
      </c>
      <c r="F25" s="180" t="s">
        <v>188</v>
      </c>
      <c r="G25" s="181">
        <v>20412000</v>
      </c>
      <c r="H25" s="182" t="s">
        <v>96</v>
      </c>
      <c r="J25" s="183"/>
    </row>
    <row r="26" spans="1:10" s="182" customFormat="1" ht="26.25" customHeight="1">
      <c r="A26" s="177" t="s">
        <v>194</v>
      </c>
      <c r="B26" s="178" t="s">
        <v>197</v>
      </c>
      <c r="C26" s="179" t="s">
        <v>55</v>
      </c>
      <c r="D26" s="179" t="s">
        <v>201</v>
      </c>
      <c r="E26" s="179" t="s">
        <v>61</v>
      </c>
      <c r="F26" s="180" t="s">
        <v>202</v>
      </c>
      <c r="G26" s="181">
        <v>8899200</v>
      </c>
      <c r="H26" s="182" t="s">
        <v>95</v>
      </c>
      <c r="J26" s="183"/>
    </row>
    <row r="27" spans="1:10" s="182" customFormat="1" ht="26.25" customHeight="1">
      <c r="A27" s="177" t="s">
        <v>195</v>
      </c>
      <c r="B27" s="178" t="s">
        <v>198</v>
      </c>
      <c r="C27" s="179" t="s">
        <v>11</v>
      </c>
      <c r="D27" s="179" t="s">
        <v>200</v>
      </c>
      <c r="E27" s="179" t="s">
        <v>61</v>
      </c>
      <c r="F27" s="180" t="s">
        <v>188</v>
      </c>
      <c r="G27" s="181">
        <v>10943750</v>
      </c>
      <c r="H27" s="182" t="s">
        <v>96</v>
      </c>
      <c r="J27" s="183"/>
    </row>
    <row r="28" spans="1:10" s="193" customFormat="1" ht="24.75" customHeight="1" thickBot="1">
      <c r="A28" s="226" t="s">
        <v>90</v>
      </c>
      <c r="B28" s="227"/>
      <c r="C28" s="227"/>
      <c r="D28" s="227"/>
      <c r="E28" s="227"/>
      <c r="F28" s="227"/>
      <c r="G28" s="192">
        <f>SUM(G4:G27)</f>
        <v>218965084</v>
      </c>
      <c r="J28" s="194"/>
    </row>
    <row r="29" spans="1:10" ht="24.75" customHeight="1" thickTop="1">
      <c r="G29" s="167"/>
    </row>
  </sheetData>
  <autoFilter ref="A3:J28" xr:uid="{00000000-0001-0000-0200-000000000000}"/>
  <sortState xmlns:xlrd2="http://schemas.microsoft.com/office/spreadsheetml/2017/richdata2" ref="B4:G11">
    <sortCondition ref="B4:B11"/>
  </sortState>
  <mergeCells count="3">
    <mergeCell ref="A28:F28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E7:E13 E14:E27 E4:E6 A4:A2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B15" sqref="B15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35" t="s">
        <v>162</v>
      </c>
      <c r="B1" s="236"/>
      <c r="C1" s="236"/>
      <c r="D1" s="236"/>
      <c r="E1" s="236"/>
      <c r="F1" s="236"/>
    </row>
    <row r="2" spans="1:6" ht="24" customHeight="1">
      <c r="A2" s="232" t="str">
        <f>+รายชื่อองค์กรที่ได้รับอนุมัติ!A2</f>
        <v>ตั้งแต่เดือนตุลาคม 2564 - เดือนเมษายน  2565</v>
      </c>
      <c r="B2" s="232"/>
      <c r="C2" s="232"/>
      <c r="D2" s="232"/>
      <c r="E2" s="232"/>
      <c r="F2" s="232"/>
    </row>
    <row r="3" spans="1:6" ht="12" customHeight="1" thickBot="1">
      <c r="A3" s="232"/>
      <c r="B3" s="232"/>
      <c r="C3" s="232"/>
      <c r="D3" s="232"/>
      <c r="E3" s="232"/>
      <c r="F3" s="232"/>
    </row>
    <row r="4" spans="1:6" s="6" customFormat="1" ht="28.5" customHeight="1">
      <c r="A4" s="241" t="s">
        <v>28</v>
      </c>
      <c r="B4" s="242"/>
      <c r="C4" s="239" t="s">
        <v>1</v>
      </c>
      <c r="D4" s="237" t="s">
        <v>13</v>
      </c>
      <c r="E4" s="238"/>
      <c r="F4" s="233" t="s">
        <v>3</v>
      </c>
    </row>
    <row r="5" spans="1:6" s="6" customFormat="1" ht="28.5" customHeight="1">
      <c r="A5" s="243"/>
      <c r="B5" s="244"/>
      <c r="C5" s="240"/>
      <c r="D5" s="137" t="s">
        <v>6</v>
      </c>
      <c r="E5" s="138" t="s">
        <v>7</v>
      </c>
      <c r="F5" s="234"/>
    </row>
    <row r="6" spans="1:6" s="20" customFormat="1" ht="51.75" customHeight="1">
      <c r="A6" s="15">
        <v>1</v>
      </c>
      <c r="B6" s="16" t="s">
        <v>19</v>
      </c>
      <c r="C6" s="151">
        <f>+โครงการอยู่ระหว่างอนุมัติ!A7</f>
        <v>0</v>
      </c>
      <c r="D6" s="152">
        <f>+โครงการอยู่ระหว่างอนุมัติ!D8</f>
        <v>0</v>
      </c>
      <c r="E6" s="152">
        <f>+โครงการอยู่ระหว่างอนุมัติ!E8</f>
        <v>0</v>
      </c>
      <c r="F6" s="19">
        <f>+โครงการอยู่ระหว่างอนุมัติ!G8</f>
        <v>0</v>
      </c>
    </row>
    <row r="7" spans="1:6" s="21" customFormat="1" ht="51.75" customHeight="1">
      <c r="A7" s="15">
        <v>2</v>
      </c>
      <c r="B7" s="16" t="s">
        <v>14</v>
      </c>
      <c r="C7" s="17">
        <f>+โครงการอยู่ระหว่างอนุมัติ!A12</f>
        <v>3</v>
      </c>
      <c r="D7" s="18">
        <f>+โครงการอยู่ระหว่างอนุมัติ!D13</f>
        <v>15</v>
      </c>
      <c r="E7" s="18">
        <f>+โครงการอยู่ระหว่างอนุมัติ!E13</f>
        <v>106</v>
      </c>
      <c r="F7" s="19">
        <f>+โครงการอยู่ระหว่างอนุมัติ!G13</f>
        <v>24631510</v>
      </c>
    </row>
    <row r="8" spans="1:6" s="21" customFormat="1" ht="51.75" customHeight="1">
      <c r="A8" s="15">
        <v>3</v>
      </c>
      <c r="B8" s="16" t="s">
        <v>23</v>
      </c>
      <c r="C8" s="151">
        <f>+โครงการอยู่ระหว่างอนุมัติ!A15</f>
        <v>0</v>
      </c>
      <c r="D8" s="152">
        <f>+โครงการอยู่ระหว่างอนุมัติ!D16</f>
        <v>0</v>
      </c>
      <c r="E8" s="152">
        <f>+โครงการอยู่ระหว่างอนุมัติ!E16</f>
        <v>0</v>
      </c>
      <c r="F8" s="19">
        <f>+โครงการอยู่ระหว่างอนุมัติ!G16</f>
        <v>0</v>
      </c>
    </row>
    <row r="9" spans="1:6" s="7" customFormat="1" ht="24.75" thickBot="1">
      <c r="A9" s="230" t="s">
        <v>2</v>
      </c>
      <c r="B9" s="231"/>
      <c r="C9" s="139">
        <f>SUM(C6:C8)</f>
        <v>3</v>
      </c>
      <c r="D9" s="139">
        <f>SUM(D6:D8)</f>
        <v>15</v>
      </c>
      <c r="E9" s="139">
        <f t="shared" ref="E9:F9" si="0">SUM(E6:E8)</f>
        <v>106</v>
      </c>
      <c r="F9" s="140">
        <f t="shared" si="0"/>
        <v>24631510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19"/>
  <sheetViews>
    <sheetView showGridLines="0" zoomScale="70" zoomScaleNormal="70" workbookViewId="0">
      <selection activeCell="R21" sqref="R21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18.28515625" style="1" customWidth="1"/>
    <col min="7" max="7" width="12.42578125" style="2" bestFit="1" customWidth="1"/>
    <col min="8" max="8" width="49.140625" style="2" customWidth="1"/>
    <col min="9" max="9" width="10.28515625" style="1" customWidth="1"/>
    <col min="10" max="16384" width="9.140625" style="1"/>
  </cols>
  <sheetData>
    <row r="1" spans="1:20" ht="45" customHeight="1">
      <c r="A1" s="265" t="s">
        <v>161</v>
      </c>
      <c r="B1" s="265"/>
      <c r="C1" s="265"/>
      <c r="D1" s="265"/>
      <c r="E1" s="265"/>
      <c r="F1" s="265"/>
      <c r="G1" s="265"/>
      <c r="H1" s="265"/>
    </row>
    <row r="2" spans="1:20" ht="32.25" customHeight="1">
      <c r="A2" s="265" t="str">
        <f>+สรุปโครงการอยู่ระหว่างอนุมัติ!A2</f>
        <v>ตั้งแต่เดือนตุลาคม 2564 - เดือนเมษายน  2565</v>
      </c>
      <c r="B2" s="265"/>
      <c r="C2" s="265"/>
      <c r="D2" s="265"/>
      <c r="E2" s="265"/>
      <c r="F2" s="265"/>
      <c r="G2" s="265"/>
      <c r="H2" s="265"/>
    </row>
    <row r="3" spans="1:20" ht="13.5" customHeight="1" thickBot="1"/>
    <row r="4" spans="1:20" s="3" customFormat="1" ht="24.75" thickTop="1">
      <c r="A4" s="257" t="s">
        <v>0</v>
      </c>
      <c r="B4" s="249" t="s">
        <v>8</v>
      </c>
      <c r="C4" s="249" t="s">
        <v>9</v>
      </c>
      <c r="D4" s="259" t="s">
        <v>5</v>
      </c>
      <c r="E4" s="260"/>
      <c r="F4" s="247" t="s">
        <v>4</v>
      </c>
      <c r="G4" s="247" t="s">
        <v>3</v>
      </c>
      <c r="H4" s="247" t="s">
        <v>52</v>
      </c>
    </row>
    <row r="5" spans="1:20" s="3" customFormat="1">
      <c r="A5" s="258"/>
      <c r="B5" s="250"/>
      <c r="C5" s="250"/>
      <c r="D5" s="141" t="s">
        <v>6</v>
      </c>
      <c r="E5" s="141" t="s">
        <v>7</v>
      </c>
      <c r="F5" s="248"/>
      <c r="G5" s="248"/>
      <c r="H5" s="248"/>
    </row>
    <row r="6" spans="1:20" s="3" customFormat="1" ht="29.25" hidden="1" customHeight="1">
      <c r="A6" s="261" t="s">
        <v>20</v>
      </c>
      <c r="B6" s="261"/>
      <c r="C6" s="261"/>
      <c r="D6" s="261"/>
      <c r="E6" s="261"/>
      <c r="F6" s="261"/>
      <c r="G6" s="261"/>
      <c r="H6" s="26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idden="1">
      <c r="A7" s="48"/>
      <c r="B7" s="34"/>
      <c r="C7" s="39"/>
      <c r="D7" s="40"/>
      <c r="E7" s="40"/>
      <c r="F7" s="41"/>
      <c r="G7" s="40"/>
      <c r="H7" s="40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 hidden="1">
      <c r="A8" s="253" t="s">
        <v>2</v>
      </c>
      <c r="B8" s="254"/>
      <c r="C8" s="254"/>
      <c r="D8" s="142">
        <f>SUM(D7:D7)</f>
        <v>0</v>
      </c>
      <c r="E8" s="142">
        <f>SUM(E7:E7)</f>
        <v>0</v>
      </c>
      <c r="F8" s="142" t="s">
        <v>12</v>
      </c>
      <c r="G8" s="142">
        <f>SUM(G7:G7)</f>
        <v>0</v>
      </c>
      <c r="H8" s="143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62" t="s">
        <v>15</v>
      </c>
      <c r="B9" s="263"/>
      <c r="C9" s="263"/>
      <c r="D9" s="263"/>
      <c r="E9" s="263"/>
      <c r="F9" s="263"/>
      <c r="G9" s="263"/>
      <c r="H9" s="264"/>
    </row>
    <row r="10" spans="1:20" s="27" customFormat="1" ht="48.75" customHeight="1">
      <c r="A10" s="60">
        <v>1</v>
      </c>
      <c r="B10" s="34" t="s">
        <v>158</v>
      </c>
      <c r="C10" s="62" t="s">
        <v>159</v>
      </c>
      <c r="D10" s="136">
        <v>5</v>
      </c>
      <c r="E10" s="40">
        <v>20</v>
      </c>
      <c r="F10" s="26" t="s">
        <v>160</v>
      </c>
      <c r="G10" s="40">
        <v>5813800</v>
      </c>
      <c r="H10" s="40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 t="shared" ref="A11:A12" si="0">+A10+1</f>
        <v>2</v>
      </c>
      <c r="B11" s="34" t="s">
        <v>163</v>
      </c>
      <c r="C11" s="62" t="s">
        <v>10</v>
      </c>
      <c r="D11" s="136">
        <v>2</v>
      </c>
      <c r="E11" s="40">
        <v>48</v>
      </c>
      <c r="F11" s="26" t="s">
        <v>160</v>
      </c>
      <c r="G11" s="40">
        <v>8760000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f t="shared" si="0"/>
        <v>3</v>
      </c>
      <c r="B12" s="34" t="s">
        <v>164</v>
      </c>
      <c r="C12" s="62" t="s">
        <v>100</v>
      </c>
      <c r="D12" s="136">
        <v>8</v>
      </c>
      <c r="E12" s="40">
        <v>38</v>
      </c>
      <c r="F12" s="26" t="s">
        <v>160</v>
      </c>
      <c r="G12" s="40">
        <v>10057710</v>
      </c>
      <c r="H12" s="40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4" customFormat="1">
      <c r="A13" s="251" t="s">
        <v>2</v>
      </c>
      <c r="B13" s="252"/>
      <c r="C13" s="252"/>
      <c r="D13" s="144">
        <f>SUM(D10:D12)</f>
        <v>15</v>
      </c>
      <c r="E13" s="144">
        <f>SUM(E10:E12)</f>
        <v>106</v>
      </c>
      <c r="F13" s="144" t="s">
        <v>12</v>
      </c>
      <c r="G13" s="144">
        <f>SUM(G10:G12)</f>
        <v>24631510</v>
      </c>
      <c r="H13" s="145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s="3" customFormat="1" ht="29.25" hidden="1" customHeight="1">
      <c r="A14" s="262" t="s">
        <v>22</v>
      </c>
      <c r="B14" s="263"/>
      <c r="C14" s="263"/>
      <c r="D14" s="263"/>
      <c r="E14" s="263"/>
      <c r="F14" s="263"/>
      <c r="G14" s="263"/>
      <c r="H14" s="264"/>
    </row>
    <row r="15" spans="1:20" s="27" customFormat="1" hidden="1">
      <c r="A15" s="48"/>
      <c r="B15" s="34"/>
      <c r="C15" s="39"/>
      <c r="D15" s="40"/>
      <c r="E15" s="40"/>
      <c r="F15" s="41"/>
      <c r="G15" s="82"/>
      <c r="H15" s="40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4" customFormat="1" ht="24.75" hidden="1" thickBot="1">
      <c r="A16" s="255" t="s">
        <v>2</v>
      </c>
      <c r="B16" s="256"/>
      <c r="C16" s="256"/>
      <c r="D16" s="146">
        <f>SUM(D15:D15)</f>
        <v>0</v>
      </c>
      <c r="E16" s="146">
        <f>SUM(E15:E15)</f>
        <v>0</v>
      </c>
      <c r="F16" s="146" t="s">
        <v>12</v>
      </c>
      <c r="G16" s="146">
        <f>SUM(G15:G15)</f>
        <v>0</v>
      </c>
      <c r="H16" s="14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4" customFormat="1" ht="18" customHeight="1" thickBot="1">
      <c r="A17" s="11"/>
      <c r="B17" s="11"/>
      <c r="C17" s="11"/>
      <c r="D17" s="12"/>
      <c r="E17" s="12"/>
      <c r="F17" s="12"/>
      <c r="G17" s="13"/>
      <c r="H17" s="1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4" customFormat="1" ht="25.5" thickTop="1" thickBot="1">
      <c r="A18" s="245" t="s">
        <v>16</v>
      </c>
      <c r="B18" s="246"/>
      <c r="C18" s="246"/>
      <c r="D18" s="147">
        <f>+D13+D8+D16</f>
        <v>15</v>
      </c>
      <c r="E18" s="147">
        <f>+E13+E8+E16</f>
        <v>106</v>
      </c>
      <c r="F18" s="147" t="s">
        <v>12</v>
      </c>
      <c r="G18" s="147">
        <f>+G13+G8+G16</f>
        <v>24631510</v>
      </c>
      <c r="H18" s="147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24.75" thickTop="1"/>
  </sheetData>
  <mergeCells count="16">
    <mergeCell ref="H4:H5"/>
    <mergeCell ref="A6:H6"/>
    <mergeCell ref="A9:H9"/>
    <mergeCell ref="A14:H14"/>
    <mergeCell ref="A1:H1"/>
    <mergeCell ref="A2:H2"/>
    <mergeCell ref="G4:G5"/>
    <mergeCell ref="A18:C18"/>
    <mergeCell ref="F4:F5"/>
    <mergeCell ref="C4:C5"/>
    <mergeCell ref="A13:C13"/>
    <mergeCell ref="A8:C8"/>
    <mergeCell ref="A16:C16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35" t="s">
        <v>17</v>
      </c>
      <c r="B1" s="236"/>
      <c r="C1" s="236"/>
      <c r="D1" s="236"/>
    </row>
    <row r="2" spans="1:7" ht="35.25" customHeight="1">
      <c r="A2" s="232" t="s">
        <v>29</v>
      </c>
      <c r="B2" s="232"/>
      <c r="C2" s="232"/>
      <c r="D2" s="232"/>
    </row>
    <row r="3" spans="1:7" ht="12" customHeight="1" thickBot="1">
      <c r="A3" s="232"/>
      <c r="B3" s="232"/>
      <c r="C3" s="232"/>
      <c r="D3" s="232"/>
    </row>
    <row r="4" spans="1:7" s="6" customFormat="1" ht="28.5" customHeight="1">
      <c r="A4" s="268" t="s">
        <v>24</v>
      </c>
      <c r="B4" s="269"/>
      <c r="C4" s="272" t="s">
        <v>1</v>
      </c>
      <c r="D4" s="274" t="s">
        <v>3</v>
      </c>
      <c r="G4" s="57"/>
    </row>
    <row r="5" spans="1:7" s="6" customFormat="1" ht="28.5" customHeight="1">
      <c r="A5" s="270"/>
      <c r="B5" s="271"/>
      <c r="C5" s="273"/>
      <c r="D5" s="275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66" t="s">
        <v>2</v>
      </c>
      <c r="B9" s="267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65" t="s">
        <v>18</v>
      </c>
      <c r="B1" s="265"/>
      <c r="C1" s="265"/>
      <c r="D1" s="265"/>
      <c r="E1" s="265"/>
      <c r="F1" s="265"/>
      <c r="G1" s="265"/>
    </row>
    <row r="2" spans="1:20" ht="32.25" customHeight="1">
      <c r="A2" s="265" t="str">
        <f>+สรุปโครงการอยู่ระหว่างอนุมัติ!A2</f>
        <v>ตั้งแต่เดือนตุลาคม 2564 - เดือนเมษายน  2565</v>
      </c>
      <c r="B2" s="265"/>
      <c r="C2" s="265"/>
      <c r="D2" s="265"/>
      <c r="E2" s="265"/>
      <c r="F2" s="265"/>
      <c r="G2" s="265"/>
    </row>
    <row r="3" spans="1:20" ht="13.5" customHeight="1" thickBot="1"/>
    <row r="4" spans="1:20" s="3" customFormat="1" ht="24.75" thickTop="1">
      <c r="A4" s="288" t="s">
        <v>0</v>
      </c>
      <c r="B4" s="290" t="s">
        <v>8</v>
      </c>
      <c r="C4" s="290" t="s">
        <v>9</v>
      </c>
      <c r="D4" s="292" t="s">
        <v>5</v>
      </c>
      <c r="E4" s="293"/>
      <c r="F4" s="286" t="s">
        <v>3</v>
      </c>
      <c r="G4" s="294" t="s">
        <v>4</v>
      </c>
    </row>
    <row r="5" spans="1:20" s="3" customFormat="1">
      <c r="A5" s="289"/>
      <c r="B5" s="291"/>
      <c r="C5" s="291"/>
      <c r="D5" s="63" t="s">
        <v>6</v>
      </c>
      <c r="E5" s="63" t="s">
        <v>7</v>
      </c>
      <c r="F5" s="287"/>
      <c r="G5" s="295"/>
    </row>
    <row r="6" spans="1:20" s="3" customFormat="1" ht="29.25" customHeight="1">
      <c r="A6" s="284" t="s">
        <v>49</v>
      </c>
      <c r="B6" s="285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76" t="s">
        <v>2</v>
      </c>
      <c r="B10" s="277"/>
      <c r="C10" s="277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78" t="s">
        <v>2</v>
      </c>
      <c r="B20" s="279"/>
      <c r="C20" s="279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80" t="s">
        <v>2</v>
      </c>
      <c r="B25" s="281"/>
      <c r="C25" s="281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82" t="s">
        <v>16</v>
      </c>
      <c r="B27" s="283"/>
      <c r="C27" s="283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สรุปโครงการอยู่ระหว่างอนุมัติ</vt:lpstr>
      <vt:lpstr>โครงการอยู่ระหว่างอนุมัติ</vt:lpstr>
      <vt:lpstr>สรุปโครงการที่ผ่านความเห็นชอบ</vt:lpstr>
      <vt:lpstr>รายชื่อโครงการ</vt:lpstr>
      <vt:lpstr>โครงการอยู่ระหว่างอนุมัติ!Print_Area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โครงการอยู่ระหว่างอนุมัติ!Print_Titles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2022-05-10T06:33:54Z</dcterms:modified>
</cp:coreProperties>
</file>