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hpc60004\งานพัสดุ\2563\00_จัดซื้อจัดจ้างปี 2563\01-จัดซื้อจัดจ้างจัดหา\ebidding-เกิน 500,000.-\8.โครงการรั้วภาคใต้ update 5 มี.ค.63\eGP\"/>
    </mc:Choice>
  </mc:AlternateContent>
  <xr:revisionPtr revIDLastSave="0" documentId="13_ncr:1_{A7E182E6-F6D7-476D-B7E3-2DA1472CF9DE}" xr6:coauthVersionLast="45" xr6:coauthVersionMax="45" xr10:uidLastSave="{00000000-0000-0000-0000-000000000000}"/>
  <bookViews>
    <workbookView xWindow="-120" yWindow="-120" windowWidth="21840" windowHeight="13290" activeTab="2" xr2:uid="{00000000-000D-0000-FFFF-FFFF00000000}"/>
  </bookViews>
  <sheets>
    <sheet name="ปร.6" sheetId="9" r:id="rId1"/>
    <sheet name="ปร.5" sheetId="2" r:id="rId2"/>
    <sheet name="ปร.4" sheetId="3" r:id="rId3"/>
  </sheets>
  <definedNames>
    <definedName name="_xlnm.Print_Titles" localSheetId="2">ปร.4!$4:$5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4" i="3" l="1"/>
  <c r="F54" i="3"/>
  <c r="H50" i="3"/>
  <c r="F50" i="3"/>
  <c r="H49" i="3"/>
  <c r="F49" i="3"/>
  <c r="H48" i="3"/>
  <c r="F48" i="3"/>
  <c r="H47" i="3"/>
  <c r="F47" i="3"/>
  <c r="H46" i="3"/>
  <c r="F46" i="3"/>
  <c r="I48" i="3" l="1"/>
  <c r="I49" i="3"/>
  <c r="I47" i="3"/>
  <c r="I54" i="3"/>
  <c r="F51" i="3"/>
  <c r="C11" i="2" s="1"/>
  <c r="H51" i="3"/>
  <c r="D11" i="2" s="1"/>
  <c r="I50" i="3"/>
  <c r="I46" i="3"/>
  <c r="E23" i="9"/>
  <c r="H16" i="3"/>
  <c r="I51" i="3" l="1"/>
  <c r="H43" i="3"/>
  <c r="F43" i="3"/>
  <c r="H42" i="3"/>
  <c r="F42" i="3"/>
  <c r="H41" i="3"/>
  <c r="F41" i="3"/>
  <c r="H40" i="3"/>
  <c r="F40" i="3"/>
  <c r="H39" i="3"/>
  <c r="F39" i="3"/>
  <c r="H33" i="3"/>
  <c r="F33" i="3"/>
  <c r="H36" i="3"/>
  <c r="F36" i="3"/>
  <c r="H35" i="3"/>
  <c r="F35" i="3"/>
  <c r="H34" i="3"/>
  <c r="F34" i="3"/>
  <c r="H32" i="3"/>
  <c r="F32" i="3"/>
  <c r="H31" i="3"/>
  <c r="F31" i="3"/>
  <c r="H30" i="3"/>
  <c r="F30" i="3"/>
  <c r="F44" i="3" l="1"/>
  <c r="H44" i="3"/>
  <c r="I43" i="3"/>
  <c r="I40" i="3"/>
  <c r="I42" i="3"/>
  <c r="I39" i="3"/>
  <c r="I41" i="3"/>
  <c r="I33" i="3"/>
  <c r="I31" i="3"/>
  <c r="I36" i="3"/>
  <c r="I32" i="3"/>
  <c r="I34" i="3"/>
  <c r="I30" i="3"/>
  <c r="I35" i="3"/>
  <c r="A1" i="3" l="1"/>
  <c r="H53" i="3" l="1"/>
  <c r="F53" i="3"/>
  <c r="H27" i="3"/>
  <c r="F27" i="3"/>
  <c r="H26" i="3"/>
  <c r="F26" i="3"/>
  <c r="H25" i="3"/>
  <c r="F25" i="3"/>
  <c r="H24" i="3"/>
  <c r="F24" i="3"/>
  <c r="H23" i="3"/>
  <c r="F23" i="3"/>
  <c r="H22" i="3"/>
  <c r="F22" i="3"/>
  <c r="H21" i="3"/>
  <c r="F21" i="3"/>
  <c r="H18" i="3"/>
  <c r="F18" i="3"/>
  <c r="H17" i="3"/>
  <c r="F17" i="3"/>
  <c r="F16" i="3"/>
  <c r="H15" i="3"/>
  <c r="F15" i="3"/>
  <c r="H14" i="3"/>
  <c r="F14" i="3"/>
  <c r="H13" i="3"/>
  <c r="F13" i="3"/>
  <c r="H12" i="3"/>
  <c r="F12" i="3"/>
  <c r="H11" i="3"/>
  <c r="F11" i="3"/>
  <c r="H10" i="3"/>
  <c r="F10" i="3"/>
  <c r="H9" i="3"/>
  <c r="F9" i="3"/>
  <c r="H7" i="3"/>
  <c r="F7" i="3"/>
  <c r="I21" i="3" l="1"/>
  <c r="I13" i="3"/>
  <c r="I9" i="3"/>
  <c r="I25" i="3"/>
  <c r="I27" i="3"/>
  <c r="I18" i="3"/>
  <c r="I24" i="3"/>
  <c r="I10" i="3"/>
  <c r="I17" i="3"/>
  <c r="I7" i="3"/>
  <c r="I11" i="3"/>
  <c r="I22" i="3"/>
  <c r="F55" i="3"/>
  <c r="C12" i="2" s="1"/>
  <c r="I26" i="3"/>
  <c r="I53" i="3"/>
  <c r="F37" i="3"/>
  <c r="C9" i="2" s="1"/>
  <c r="H37" i="3"/>
  <c r="D9" i="2" s="1"/>
  <c r="I23" i="3"/>
  <c r="H28" i="3"/>
  <c r="I16" i="3"/>
  <c r="I15" i="3"/>
  <c r="I14" i="3"/>
  <c r="I12" i="3"/>
  <c r="F28" i="3"/>
  <c r="H55" i="3"/>
  <c r="D12" i="2" s="1"/>
  <c r="E12" i="2" s="1"/>
  <c r="D8" i="2" l="1"/>
  <c r="C8" i="2"/>
  <c r="E8" i="2" s="1"/>
  <c r="E9" i="2"/>
  <c r="E11" i="2"/>
  <c r="D10" i="2"/>
  <c r="C10" i="2"/>
  <c r="I44" i="3"/>
  <c r="I55" i="3"/>
  <c r="I37" i="3"/>
  <c r="I28" i="3"/>
  <c r="E10" i="2" l="1"/>
  <c r="H8" i="3" l="1"/>
  <c r="F8" i="3"/>
  <c r="F19" i="3" s="1"/>
  <c r="C7" i="2" l="1"/>
  <c r="C21" i="2" s="1"/>
  <c r="F56" i="3"/>
  <c r="I8" i="3"/>
  <c r="H19" i="3"/>
  <c r="H56" i="3" s="1"/>
  <c r="I56" i="3" l="1"/>
  <c r="I19" i="3"/>
  <c r="D7" i="2"/>
  <c r="D21" i="2" l="1"/>
  <c r="E7" i="2"/>
  <c r="E21" i="2" s="1"/>
  <c r="E22" i="2" s="1"/>
</calcChain>
</file>

<file path=xl/sharedStrings.xml><?xml version="1.0" encoding="utf-8"?>
<sst xmlns="http://schemas.openxmlformats.org/spreadsheetml/2006/main" count="146" uniqueCount="83">
  <si>
    <t>ลำดับ</t>
  </si>
  <si>
    <t>รายการ</t>
  </si>
  <si>
    <t>จำนวน</t>
  </si>
  <si>
    <t>หน่วย</t>
  </si>
  <si>
    <t>ราคาวัสดุสิ่งของ</t>
  </si>
  <si>
    <t>ค่าแรงงาน</t>
  </si>
  <si>
    <t>รวมค่าวัสดุ</t>
  </si>
  <si>
    <t>หมายเหตุ</t>
  </si>
  <si>
    <t>ที่</t>
  </si>
  <si>
    <t>ราคา/หน่วย</t>
  </si>
  <si>
    <t>จำนวนเงิน</t>
  </si>
  <si>
    <t>และค่าแรงงาน</t>
  </si>
  <si>
    <t>งานฐานรากและเสาตอม่อ</t>
  </si>
  <si>
    <t xml:space="preserve"> - งานปรับพื้นที่วางผัง</t>
  </si>
  <si>
    <t>L.S.</t>
  </si>
  <si>
    <t xml:space="preserve"> - งานขุดดิน</t>
  </si>
  <si>
    <t>ลบ.ม</t>
  </si>
  <si>
    <t xml:space="preserve"> - งานถมดินกลับ</t>
  </si>
  <si>
    <t>ต้น</t>
  </si>
  <si>
    <t xml:space="preserve"> - งานทรายหยาบรองพื้นอัดแน่น</t>
  </si>
  <si>
    <t xml:space="preserve"> - งานคอนกรีตหยาบ</t>
  </si>
  <si>
    <t>ตร.ม</t>
  </si>
  <si>
    <t xml:space="preserve"> - งานคอนกรีตโครงสร้างกำลังอัดประลัย 240 ksc.</t>
  </si>
  <si>
    <t>เส้น</t>
  </si>
  <si>
    <t xml:space="preserve">                     RB 9 มม.(เหล็กกลมขนาด 9 มม.)</t>
  </si>
  <si>
    <t xml:space="preserve"> - ลวดผูกเหล็ก</t>
  </si>
  <si>
    <t>กก.</t>
  </si>
  <si>
    <t xml:space="preserve"> - ตะปู</t>
  </si>
  <si>
    <t>รวมรายการที่ 1</t>
  </si>
  <si>
    <t xml:space="preserve"> - งานเหล็ก       RB 6 มม.(เหล็กกลมขนาด 6 มม.)</t>
  </si>
  <si>
    <t>ท่อน</t>
  </si>
  <si>
    <t>รวมรายการที่ 4</t>
  </si>
  <si>
    <t>ถุง</t>
  </si>
  <si>
    <t xml:space="preserve"> - ฉาบปูนเรียบ</t>
  </si>
  <si>
    <t xml:space="preserve"> - จับเหลี่ยม</t>
  </si>
  <si>
    <t>รวมรายการที่ 5</t>
  </si>
  <si>
    <t>ม.</t>
  </si>
  <si>
    <t>รวมงบประมาณค่าก่อสร้าง</t>
  </si>
  <si>
    <r>
      <t xml:space="preserve">สรุปผลการประมาณราคาค่าก่อสร้าง </t>
    </r>
    <r>
      <rPr>
        <sz val="16"/>
        <rFont val="TH SarabunPSK"/>
        <family val="2"/>
      </rPr>
      <t xml:space="preserve">                                </t>
    </r>
  </si>
  <si>
    <r>
      <t xml:space="preserve">ฝ่ายประมาณราคา : </t>
    </r>
    <r>
      <rPr>
        <sz val="16"/>
        <rFont val="TH SarabunPSK"/>
        <family val="2"/>
      </rPr>
      <t xml:space="preserve">งานสนับสนุนการออกแบบและก่อสร้าง   </t>
    </r>
  </si>
  <si>
    <t>ลำดับที่</t>
  </si>
  <si>
    <t>ค่าวัสดุ</t>
  </si>
  <si>
    <t>ค่าแรง</t>
  </si>
  <si>
    <t>รวม</t>
  </si>
  <si>
    <t>(บาท)</t>
  </si>
  <si>
    <t>สรุป</t>
  </si>
  <si>
    <t>รวมงบประมาณค่าก่อสร้างอาคาร</t>
  </si>
  <si>
    <t xml:space="preserve">ฝ่ายประมาณราคางานสนับสนุนการออกแบบและก่อสร้าง    </t>
  </si>
  <si>
    <t xml:space="preserve">                     DB 12 มม.(เหล็กข้ออ้อยขนาด 12 มม.)</t>
  </si>
  <si>
    <t xml:space="preserve">                      DB 12 มม.(เหล็กข้ออ้อยขนาด 12 มม.)</t>
  </si>
  <si>
    <t xml:space="preserve"> - งานไม้แบบหล่อ 35 %</t>
  </si>
  <si>
    <t>งานตกแต่งผิวผนัง</t>
  </si>
  <si>
    <t>งานโครงสร้าง คาน ทับหลัง</t>
  </si>
  <si>
    <t xml:space="preserve"> - งานเหล็ก      RB 9 มม.(เหล็กกลมขนาด 9 มม.)</t>
  </si>
  <si>
    <t>รวมรายการที่ 2</t>
  </si>
  <si>
    <t>งานโครงสร้าง เสา ผนังกันดิน</t>
  </si>
  <si>
    <t>รวมรายการที่ 3</t>
  </si>
  <si>
    <t xml:space="preserve"> - ปูนซีเมนต์</t>
  </si>
  <si>
    <t xml:space="preserve"> - ทรายละเอียด</t>
  </si>
  <si>
    <t>งานรั้วเหล็กรูปพรรณ</t>
  </si>
  <si>
    <t xml:space="preserve"> - ค่าแรงประกอบรั้วเหล็กรูปพรรณ</t>
  </si>
  <si>
    <t xml:space="preserve"> - เหล็กกล่อง 25 x 50 x1.6 มม.</t>
  </si>
  <si>
    <t xml:space="preserve"> - สีกันสนิม</t>
  </si>
  <si>
    <t xml:space="preserve"> - แผ่นเพลสเหล็ก 2" หนา 4 มม.</t>
  </si>
  <si>
    <t xml:space="preserve"> - งานเสาเข็มสี่เหลี่ยมตัน ขนาด 0.15x0.15x6.00 เมตร</t>
  </si>
  <si>
    <t>รวมงบประมาณค่าก่อสร้าง รวมค่า Factor F 1.2690</t>
  </si>
  <si>
    <t>วันที่ :</t>
  </si>
  <si>
    <t>งบประมาณค่าก่อสร้างสุทธิ</t>
  </si>
  <si>
    <t>( เก้าแสนเจ็ดหมื่นหนึ่งร้อยสี่สิบบ้าทถ้วน )</t>
  </si>
  <si>
    <t>แบบ ปร. 4</t>
  </si>
  <si>
    <t>แบบ ปร. 5</t>
  </si>
  <si>
    <t>งานก่อสร้างรั้วคอนกรีตเสริมเหล็ก สำนักงานภาคใต้ 1 งาน</t>
  </si>
  <si>
    <t>รวมค่าก่อสร้างทั้งโครงการเป็นเงินทั้งสิน</t>
  </si>
  <si>
    <t>(     เก้าแสนเจ็ดหมื่นหนึ่งร้อยสี่สิบบ้าทถ้วน    )</t>
  </si>
  <si>
    <t>แบบ ปร. 6</t>
  </si>
  <si>
    <t>งานทาสีรั้วเดิม</t>
  </si>
  <si>
    <t xml:space="preserve"> - งานทำความสะอาด พร้อมลอกสีเดิม</t>
  </si>
  <si>
    <r>
      <t xml:space="preserve"> - </t>
    </r>
    <r>
      <rPr>
        <sz val="14"/>
        <rFont val="TH SarabunPSK"/>
        <family val="2"/>
      </rPr>
      <t>ทาสีน้ำอะครีลิค ชนิดภายนอก (เฉดสีระบุภายหลัง)</t>
    </r>
  </si>
  <si>
    <t xml:space="preserve"> - สีงานสีน้ำมัน (เฉดสีระบุภายหลัง)</t>
  </si>
  <si>
    <t>รวมรายการที่ 6</t>
  </si>
  <si>
    <t>รายการประมาณราคาค่าก่อสร้าง : งานก่อสร้างรั้วคอนกรีตเสริมเหล็ก</t>
  </si>
  <si>
    <t>แบบ ปร. 4, ปร. 5, ปร. 6 ทั้งหมด 4 แผ่น</t>
  </si>
  <si>
    <t>แบบ ปร. 4 ที่แนบ จำนวน 2 แผ่น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</si>
</sst>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sz val="15"/>
      <name val="TH SarabunPSK"/>
      <family val="2"/>
    </font>
    <font>
      <sz val="14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</cellStyleXfs>
  <cellXfs count="131">
    <xf numFmtId="0" fontId="0" fillId="0" borderId="0" xfId="0"/>
    <xf numFmtId="43" fontId="3" fillId="3" borderId="14" xfId="3" applyFont="1" applyFill="1" applyBorder="1" applyAlignment="1">
      <alignment horizontal="center"/>
    </xf>
    <xf numFmtId="43" fontId="3" fillId="3" borderId="12" xfId="3" applyFont="1" applyFill="1" applyBorder="1" applyAlignment="1">
      <alignment horizontal="center"/>
    </xf>
    <xf numFmtId="0" fontId="3" fillId="2" borderId="0" xfId="1" applyFont="1" applyFill="1" applyBorder="1" applyAlignment="1">
      <alignment horizontal="left"/>
    </xf>
    <xf numFmtId="43" fontId="3" fillId="3" borderId="16" xfId="3" applyFont="1" applyFill="1" applyBorder="1" applyAlignment="1">
      <alignment horizontal="center"/>
    </xf>
    <xf numFmtId="43" fontId="3" fillId="3" borderId="13" xfId="3" applyFont="1" applyFill="1" applyBorder="1" applyAlignment="1">
      <alignment horizontal="center"/>
    </xf>
    <xf numFmtId="43" fontId="3" fillId="2" borderId="0" xfId="3" applyFont="1" applyFill="1" applyBorder="1" applyAlignment="1">
      <alignment horizontal="left"/>
    </xf>
    <xf numFmtId="0" fontId="4" fillId="2" borderId="19" xfId="1" applyFont="1" applyFill="1" applyBorder="1"/>
    <xf numFmtId="43" fontId="4" fillId="2" borderId="18" xfId="3" applyFont="1" applyFill="1" applyBorder="1" applyAlignment="1">
      <alignment horizontal="center"/>
    </xf>
    <xf numFmtId="43" fontId="4" fillId="2" borderId="19" xfId="3" applyFont="1" applyFill="1" applyBorder="1" applyAlignment="1">
      <alignment horizontal="center"/>
    </xf>
    <xf numFmtId="43" fontId="3" fillId="2" borderId="19" xfId="3" applyFont="1" applyFill="1" applyBorder="1" applyAlignment="1">
      <alignment horizontal="center"/>
    </xf>
    <xf numFmtId="4" fontId="4" fillId="2" borderId="20" xfId="1" applyNumberFormat="1" applyFont="1" applyFill="1" applyBorder="1"/>
    <xf numFmtId="43" fontId="4" fillId="2" borderId="20" xfId="3" applyFont="1" applyFill="1" applyBorder="1"/>
    <xf numFmtId="43" fontId="3" fillId="2" borderId="20" xfId="3" applyFont="1" applyFill="1" applyBorder="1" applyAlignment="1">
      <alignment horizontal="center"/>
    </xf>
    <xf numFmtId="0" fontId="4" fillId="2" borderId="20" xfId="1" applyFont="1" applyFill="1" applyBorder="1"/>
    <xf numFmtId="0" fontId="5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4" fontId="6" fillId="2" borderId="1" xfId="1" applyNumberFormat="1" applyFont="1" applyFill="1" applyBorder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2" fontId="6" fillId="2" borderId="1" xfId="1" applyNumberFormat="1" applyFont="1" applyFill="1" applyBorder="1" applyAlignment="1">
      <alignment horizontal="left" vertical="center"/>
    </xf>
    <xf numFmtId="2" fontId="6" fillId="2" borderId="1" xfId="1" applyNumberFormat="1" applyFont="1" applyFill="1" applyBorder="1" applyAlignment="1">
      <alignment horizontal="center" vertical="center"/>
    </xf>
    <xf numFmtId="43" fontId="6" fillId="2" borderId="1" xfId="3" applyFont="1" applyFill="1" applyBorder="1" applyAlignment="1">
      <alignment horizontal="right" vertical="center"/>
    </xf>
    <xf numFmtId="4" fontId="5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/>
    </xf>
    <xf numFmtId="4" fontId="6" fillId="2" borderId="1" xfId="1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" fontId="6" fillId="2" borderId="1" xfId="2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43" fontId="6" fillId="2" borderId="1" xfId="3" applyFont="1" applyFill="1" applyBorder="1" applyAlignment="1">
      <alignment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vertical="center"/>
    </xf>
    <xf numFmtId="0" fontId="5" fillId="4" borderId="1" xfId="1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1" xfId="1" applyNumberFormat="1" applyFont="1" applyFill="1" applyBorder="1" applyAlignment="1">
      <alignment horizontal="center" vertical="center"/>
    </xf>
    <xf numFmtId="4" fontId="5" fillId="5" borderId="1" xfId="1" applyNumberFormat="1" applyFont="1" applyFill="1" applyBorder="1" applyAlignment="1">
      <alignment vertical="center"/>
    </xf>
    <xf numFmtId="0" fontId="5" fillId="5" borderId="1" xfId="2" applyFont="1" applyFill="1" applyBorder="1" applyAlignment="1">
      <alignment horizontal="center" vertical="center"/>
    </xf>
    <xf numFmtId="4" fontId="5" fillId="5" borderId="1" xfId="2" applyNumberFormat="1" applyFont="1" applyFill="1" applyBorder="1" applyAlignment="1">
      <alignment horizontal="center" vertical="center"/>
    </xf>
    <xf numFmtId="43" fontId="5" fillId="5" borderId="1" xfId="3" applyFont="1" applyFill="1" applyBorder="1" applyAlignment="1">
      <alignment horizontal="right" vertical="center"/>
    </xf>
    <xf numFmtId="43" fontId="5" fillId="4" borderId="1" xfId="3" applyFont="1" applyFill="1" applyBorder="1" applyAlignment="1">
      <alignment horizontal="right" vertical="center"/>
    </xf>
    <xf numFmtId="43" fontId="5" fillId="4" borderId="2" xfId="3" applyFont="1" applyFill="1" applyBorder="1" applyAlignment="1">
      <alignment horizontal="center" vertical="center"/>
    </xf>
    <xf numFmtId="43" fontId="5" fillId="4" borderId="7" xfId="3" applyFont="1" applyFill="1" applyBorder="1" applyAlignment="1">
      <alignment horizontal="center" vertical="center"/>
    </xf>
    <xf numFmtId="43" fontId="5" fillId="4" borderId="3" xfId="3" applyFont="1" applyFill="1" applyBorder="1" applyAlignment="1">
      <alignment horizontal="center" vertical="center"/>
    </xf>
    <xf numFmtId="43" fontId="5" fillId="5" borderId="1" xfId="3" applyFont="1" applyFill="1" applyBorder="1" applyAlignment="1">
      <alignment vertical="center"/>
    </xf>
    <xf numFmtId="43" fontId="5" fillId="4" borderId="1" xfId="3" applyFont="1" applyFill="1" applyBorder="1" applyAlignment="1">
      <alignment vertical="center"/>
    </xf>
    <xf numFmtId="0" fontId="6" fillId="0" borderId="0" xfId="0" applyFont="1"/>
    <xf numFmtId="43" fontId="6" fillId="0" borderId="0" xfId="0" applyNumberFormat="1" applyFont="1"/>
    <xf numFmtId="0" fontId="5" fillId="2" borderId="1" xfId="1" applyFont="1" applyFill="1" applyBorder="1" applyAlignment="1">
      <alignment horizontal="left" vertical="center"/>
    </xf>
    <xf numFmtId="0" fontId="3" fillId="2" borderId="0" xfId="1" applyFont="1" applyFill="1" applyBorder="1" applyAlignment="1">
      <alignment horizontal="left"/>
    </xf>
    <xf numFmtId="0" fontId="4" fillId="2" borderId="23" xfId="1" applyFont="1" applyFill="1" applyBorder="1"/>
    <xf numFmtId="43" fontId="4" fillId="2" borderId="23" xfId="3" applyFont="1" applyFill="1" applyBorder="1"/>
    <xf numFmtId="43" fontId="3" fillId="2" borderId="23" xfId="3" applyFont="1" applyFill="1" applyBorder="1" applyAlignment="1">
      <alignment horizontal="center"/>
    </xf>
    <xf numFmtId="0" fontId="3" fillId="2" borderId="25" xfId="1" applyFont="1" applyFill="1" applyBorder="1"/>
    <xf numFmtId="43" fontId="3" fillId="2" borderId="25" xfId="3" applyFont="1" applyFill="1" applyBorder="1"/>
    <xf numFmtId="0" fontId="3" fillId="2" borderId="26" xfId="1" applyFont="1" applyFill="1" applyBorder="1"/>
    <xf numFmtId="0" fontId="4" fillId="2" borderId="27" xfId="1" applyFont="1" applyFill="1" applyBorder="1" applyAlignment="1">
      <alignment horizontal="center"/>
    </xf>
    <xf numFmtId="0" fontId="4" fillId="2" borderId="28" xfId="1" applyFont="1" applyFill="1" applyBorder="1"/>
    <xf numFmtId="0" fontId="4" fillId="2" borderId="29" xfId="1" applyFont="1" applyFill="1" applyBorder="1" applyAlignment="1">
      <alignment horizontal="center"/>
    </xf>
    <xf numFmtId="43" fontId="4" fillId="2" borderId="30" xfId="3" applyFont="1" applyFill="1" applyBorder="1"/>
    <xf numFmtId="43" fontId="4" fillId="2" borderId="30" xfId="3" applyFont="1" applyFill="1" applyBorder="1" applyAlignment="1">
      <alignment horizontal="center"/>
    </xf>
    <xf numFmtId="0" fontId="4" fillId="2" borderId="30" xfId="1" applyFont="1" applyFill="1" applyBorder="1"/>
    <xf numFmtId="43" fontId="4" fillId="2" borderId="30" xfId="1" applyNumberFormat="1" applyFont="1" applyFill="1" applyBorder="1"/>
    <xf numFmtId="0" fontId="4" fillId="2" borderId="31" xfId="1" applyFont="1" applyFill="1" applyBorder="1"/>
    <xf numFmtId="0" fontId="3" fillId="2" borderId="0" xfId="1" applyFont="1" applyFill="1" applyBorder="1" applyAlignment="1"/>
    <xf numFmtId="0" fontId="4" fillId="2" borderId="0" xfId="1" applyFont="1" applyFill="1" applyBorder="1" applyAlignment="1">
      <alignment horizontal="right" vertical="center"/>
    </xf>
    <xf numFmtId="14" fontId="4" fillId="2" borderId="0" xfId="1" applyNumberFormat="1" applyFont="1" applyFill="1" applyBorder="1" applyAlignment="1">
      <alignment horizontal="left" vertical="center"/>
    </xf>
    <xf numFmtId="0" fontId="3" fillId="2" borderId="6" xfId="1" applyFont="1" applyFill="1" applyBorder="1"/>
    <xf numFmtId="0" fontId="3" fillId="0" borderId="29" xfId="1" applyFont="1" applyFill="1" applyBorder="1" applyAlignment="1">
      <alignment horizontal="center"/>
    </xf>
    <xf numFmtId="0" fontId="3" fillId="2" borderId="13" xfId="1" applyFont="1" applyFill="1" applyBorder="1"/>
    <xf numFmtId="0" fontId="3" fillId="0" borderId="20" xfId="1" applyFont="1" applyFill="1" applyBorder="1" applyAlignment="1">
      <alignment horizontal="left"/>
    </xf>
    <xf numFmtId="43" fontId="3" fillId="2" borderId="13" xfId="3" applyFont="1" applyFill="1" applyBorder="1"/>
    <xf numFmtId="43" fontId="3" fillId="0" borderId="20" xfId="3" applyFont="1" applyFill="1" applyBorder="1"/>
    <xf numFmtId="43" fontId="3" fillId="0" borderId="23" xfId="3" applyFont="1" applyFill="1" applyBorder="1"/>
    <xf numFmtId="43" fontId="3" fillId="2" borderId="32" xfId="3" applyFont="1" applyFill="1" applyBorder="1"/>
    <xf numFmtId="43" fontId="4" fillId="0" borderId="31" xfId="1" applyNumberFormat="1" applyFont="1" applyFill="1" applyBorder="1"/>
    <xf numFmtId="0" fontId="3" fillId="2" borderId="33" xfId="1" applyFont="1" applyFill="1" applyBorder="1"/>
    <xf numFmtId="0" fontId="3" fillId="2" borderId="24" xfId="1" applyFont="1" applyFill="1" applyBorder="1" applyAlignment="1">
      <alignment horizontal="center" vertical="center"/>
    </xf>
    <xf numFmtId="0" fontId="3" fillId="2" borderId="17" xfId="1" applyFont="1" applyFill="1" applyBorder="1"/>
    <xf numFmtId="0" fontId="3" fillId="2" borderId="28" xfId="1" applyFont="1" applyFill="1" applyBorder="1"/>
    <xf numFmtId="43" fontId="3" fillId="2" borderId="12" xfId="3" applyFont="1" applyFill="1" applyBorder="1"/>
    <xf numFmtId="43" fontId="3" fillId="2" borderId="44" xfId="3" applyFont="1" applyFill="1" applyBorder="1"/>
    <xf numFmtId="0" fontId="3" fillId="2" borderId="14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43" fontId="3" fillId="2" borderId="41" xfId="3" applyFont="1" applyFill="1" applyBorder="1" applyAlignment="1">
      <alignment horizontal="center"/>
    </xf>
    <xf numFmtId="43" fontId="3" fillId="2" borderId="42" xfId="3" applyFont="1" applyFill="1" applyBorder="1" applyAlignment="1">
      <alignment horizontal="center"/>
    </xf>
    <xf numFmtId="43" fontId="3" fillId="2" borderId="43" xfId="3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 vertical="top"/>
    </xf>
    <xf numFmtId="0" fontId="3" fillId="2" borderId="6" xfId="1" applyFont="1" applyFill="1" applyBorder="1" applyAlignment="1">
      <alignment horizontal="center" vertical="top"/>
    </xf>
    <xf numFmtId="0" fontId="3" fillId="2" borderId="0" xfId="1" applyFont="1" applyFill="1" applyBorder="1" applyAlignment="1">
      <alignment horizontal="center"/>
    </xf>
    <xf numFmtId="0" fontId="4" fillId="2" borderId="37" xfId="1" applyFont="1" applyFill="1" applyBorder="1" applyAlignment="1">
      <alignment horizontal="left" vertical="center"/>
    </xf>
    <xf numFmtId="4" fontId="4" fillId="2" borderId="21" xfId="1" applyNumberFormat="1" applyFont="1" applyFill="1" applyBorder="1"/>
    <xf numFmtId="4" fontId="4" fillId="2" borderId="40" xfId="1" applyNumberFormat="1" applyFont="1" applyFill="1" applyBorder="1"/>
    <xf numFmtId="4" fontId="4" fillId="2" borderId="22" xfId="1" applyNumberFormat="1" applyFont="1" applyFill="1" applyBorder="1"/>
    <xf numFmtId="0" fontId="3" fillId="3" borderId="4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36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37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2" borderId="18" xfId="1" applyFont="1" applyFill="1" applyBorder="1"/>
    <xf numFmtId="0" fontId="4" fillId="2" borderId="38" xfId="1" applyFont="1" applyFill="1" applyBorder="1"/>
    <xf numFmtId="0" fontId="4" fillId="2" borderId="39" xfId="1" applyFont="1" applyFill="1" applyBorder="1"/>
    <xf numFmtId="43" fontId="7" fillId="2" borderId="34" xfId="3" applyFont="1" applyFill="1" applyBorder="1" applyAlignment="1">
      <alignment horizontal="center"/>
    </xf>
    <xf numFmtId="43" fontId="7" fillId="2" borderId="35" xfId="3" applyFont="1" applyFill="1" applyBorder="1" applyAlignment="1">
      <alignment horizontal="center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5" fillId="4" borderId="10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43" fontId="5" fillId="4" borderId="12" xfId="3" applyFont="1" applyFill="1" applyBorder="1" applyAlignment="1">
      <alignment horizontal="center" vertical="center"/>
    </xf>
    <xf numFmtId="43" fontId="5" fillId="4" borderId="13" xfId="3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5" fillId="4" borderId="13" xfId="1" applyFont="1" applyFill="1" applyBorder="1" applyAlignment="1">
      <alignment horizontal="center" vertical="center"/>
    </xf>
    <xf numFmtId="0" fontId="5" fillId="4" borderId="11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8" fillId="0" borderId="0" xfId="0" applyFont="1"/>
    <xf numFmtId="0" fontId="5" fillId="2" borderId="0" xfId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left" vertical="center"/>
    </xf>
    <xf numFmtId="0" fontId="1" fillId="0" borderId="0" xfId="1" applyFont="1"/>
  </cellXfs>
  <cellStyles count="4">
    <cellStyle name="Comma 2" xfId="3" xr:uid="{00000000-0005-0000-0000-000000000000}"/>
    <cellStyle name="Normal" xfId="0" builtinId="0"/>
    <cellStyle name="Normal 2" xfId="1" xr:uid="{00000000-0005-0000-0000-000002000000}"/>
    <cellStyle name="Normal_ศาลจังหวัดอุดรธานีแผนกคดีฯ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opLeftCell="A13" workbookViewId="0">
      <selection activeCell="B10" sqref="B10:D10"/>
    </sheetView>
  </sheetViews>
  <sheetFormatPr defaultRowHeight="14.25" x14ac:dyDescent="0.2"/>
  <cols>
    <col min="1" max="1" width="7.5" customWidth="1"/>
    <col min="2" max="2" width="51.5" customWidth="1"/>
    <col min="3" max="5" width="15" customWidth="1"/>
    <col min="6" max="6" width="30.5" customWidth="1"/>
  </cols>
  <sheetData>
    <row r="1" spans="1:6" ht="24" x14ac:dyDescent="0.55000000000000004">
      <c r="A1" s="94" t="s">
        <v>38</v>
      </c>
      <c r="B1" s="94"/>
      <c r="C1" s="94"/>
      <c r="D1" s="94"/>
      <c r="E1" s="94"/>
      <c r="F1" s="69" t="s">
        <v>74</v>
      </c>
    </row>
    <row r="2" spans="1:6" ht="24" x14ac:dyDescent="0.55000000000000004">
      <c r="A2" s="68" t="s">
        <v>80</v>
      </c>
      <c r="B2" s="68"/>
      <c r="C2" s="68"/>
      <c r="D2" s="68"/>
      <c r="E2" s="69" t="s">
        <v>66</v>
      </c>
      <c r="F2" s="70">
        <v>242213</v>
      </c>
    </row>
    <row r="3" spans="1:6" ht="24" x14ac:dyDescent="0.55000000000000004">
      <c r="A3" s="68" t="s">
        <v>39</v>
      </c>
      <c r="B3" s="68"/>
      <c r="C3" s="68"/>
      <c r="D3" s="68"/>
      <c r="E3" s="68"/>
      <c r="F3" s="68"/>
    </row>
    <row r="4" spans="1:6" ht="24.75" thickBot="1" x14ac:dyDescent="0.6">
      <c r="A4" s="95" t="s">
        <v>81</v>
      </c>
      <c r="B4" s="95"/>
      <c r="C4" s="53"/>
      <c r="D4" s="53"/>
      <c r="E4" s="6"/>
      <c r="F4" s="53"/>
    </row>
    <row r="5" spans="1:6" ht="24" x14ac:dyDescent="0.55000000000000004">
      <c r="A5" s="99" t="s">
        <v>40</v>
      </c>
      <c r="B5" s="103" t="s">
        <v>1</v>
      </c>
      <c r="C5" s="104"/>
      <c r="D5" s="105"/>
      <c r="E5" s="2" t="s">
        <v>43</v>
      </c>
      <c r="F5" s="101" t="s">
        <v>7</v>
      </c>
    </row>
    <row r="6" spans="1:6" ht="24.75" thickBot="1" x14ac:dyDescent="0.6">
      <c r="A6" s="100"/>
      <c r="B6" s="106"/>
      <c r="C6" s="107"/>
      <c r="D6" s="108"/>
      <c r="E6" s="5" t="s">
        <v>44</v>
      </c>
      <c r="F6" s="102"/>
    </row>
    <row r="7" spans="1:6" ht="24" x14ac:dyDescent="0.55000000000000004">
      <c r="A7" s="60">
        <v>1</v>
      </c>
      <c r="B7" s="109" t="s">
        <v>71</v>
      </c>
      <c r="C7" s="110"/>
      <c r="D7" s="111"/>
      <c r="E7" s="10">
        <v>970140</v>
      </c>
      <c r="F7" s="61"/>
    </row>
    <row r="8" spans="1:6" ht="21" x14ac:dyDescent="0.35">
      <c r="A8" s="62"/>
      <c r="B8" s="96"/>
      <c r="C8" s="97"/>
      <c r="D8" s="98"/>
      <c r="E8" s="13"/>
      <c r="F8" s="63"/>
    </row>
    <row r="9" spans="1:6" ht="21" x14ac:dyDescent="0.35">
      <c r="A9" s="62"/>
      <c r="B9" s="96"/>
      <c r="C9" s="97"/>
      <c r="D9" s="98"/>
      <c r="E9" s="13"/>
      <c r="F9" s="63"/>
    </row>
    <row r="10" spans="1:6" ht="21" x14ac:dyDescent="0.35">
      <c r="A10" s="62"/>
      <c r="B10" s="96"/>
      <c r="C10" s="97"/>
      <c r="D10" s="98"/>
      <c r="E10" s="13"/>
      <c r="F10" s="63"/>
    </row>
    <row r="11" spans="1:6" ht="21" x14ac:dyDescent="0.35">
      <c r="A11" s="62"/>
      <c r="B11" s="96"/>
      <c r="C11" s="97"/>
      <c r="D11" s="98"/>
      <c r="E11" s="13"/>
      <c r="F11" s="63"/>
    </row>
    <row r="12" spans="1:6" ht="21" x14ac:dyDescent="0.35">
      <c r="A12" s="62"/>
      <c r="B12" s="96"/>
      <c r="C12" s="97"/>
      <c r="D12" s="98"/>
      <c r="E12" s="13"/>
      <c r="F12" s="63"/>
    </row>
    <row r="13" spans="1:6" ht="21" x14ac:dyDescent="0.35">
      <c r="A13" s="62"/>
      <c r="B13" s="96"/>
      <c r="C13" s="97"/>
      <c r="D13" s="98"/>
      <c r="E13" s="13"/>
      <c r="F13" s="63"/>
    </row>
    <row r="14" spans="1:6" ht="21" x14ac:dyDescent="0.35">
      <c r="A14" s="62"/>
      <c r="B14" s="96"/>
      <c r="C14" s="97"/>
      <c r="D14" s="98"/>
      <c r="E14" s="13"/>
      <c r="F14" s="63"/>
    </row>
    <row r="15" spans="1:6" ht="21" x14ac:dyDescent="0.35">
      <c r="A15" s="62"/>
      <c r="B15" s="96"/>
      <c r="C15" s="97"/>
      <c r="D15" s="98"/>
      <c r="E15" s="13"/>
      <c r="F15" s="64"/>
    </row>
    <row r="16" spans="1:6" ht="21" x14ac:dyDescent="0.35">
      <c r="A16" s="62"/>
      <c r="B16" s="96"/>
      <c r="C16" s="97"/>
      <c r="D16" s="98"/>
      <c r="E16" s="13"/>
      <c r="F16" s="65"/>
    </row>
    <row r="17" spans="1:6" ht="21" x14ac:dyDescent="0.35">
      <c r="A17" s="62"/>
      <c r="B17" s="96"/>
      <c r="C17" s="97"/>
      <c r="D17" s="98"/>
      <c r="E17" s="13"/>
      <c r="F17" s="65"/>
    </row>
    <row r="18" spans="1:6" ht="21" x14ac:dyDescent="0.35">
      <c r="A18" s="62"/>
      <c r="B18" s="96"/>
      <c r="C18" s="97"/>
      <c r="D18" s="98"/>
      <c r="E18" s="13"/>
      <c r="F18" s="65"/>
    </row>
    <row r="19" spans="1:6" ht="21" x14ac:dyDescent="0.35">
      <c r="A19" s="62"/>
      <c r="B19" s="96"/>
      <c r="C19" s="97"/>
      <c r="D19" s="98"/>
      <c r="E19" s="13"/>
      <c r="F19" s="66"/>
    </row>
    <row r="20" spans="1:6" ht="21" x14ac:dyDescent="0.35">
      <c r="A20" s="62"/>
      <c r="B20" s="96"/>
      <c r="C20" s="97"/>
      <c r="D20" s="98"/>
      <c r="E20" s="13"/>
      <c r="F20" s="65"/>
    </row>
    <row r="21" spans="1:6" ht="21" x14ac:dyDescent="0.35">
      <c r="A21" s="62"/>
      <c r="B21" s="96"/>
      <c r="C21" s="97"/>
      <c r="D21" s="98"/>
      <c r="E21" s="13"/>
      <c r="F21" s="66"/>
    </row>
    <row r="22" spans="1:6" ht="21.75" thickBot="1" x14ac:dyDescent="0.4">
      <c r="A22" s="62"/>
      <c r="B22" s="96"/>
      <c r="C22" s="97"/>
      <c r="D22" s="98"/>
      <c r="E22" s="56"/>
      <c r="F22" s="67"/>
    </row>
    <row r="23" spans="1:6" ht="24.75" thickBot="1" x14ac:dyDescent="0.6">
      <c r="A23" s="92" t="s">
        <v>45</v>
      </c>
      <c r="B23" s="86" t="s">
        <v>72</v>
      </c>
      <c r="C23" s="87"/>
      <c r="D23" s="88"/>
      <c r="E23" s="84">
        <f>SUM(E7:E22)</f>
        <v>970140</v>
      </c>
      <c r="F23" s="83"/>
    </row>
    <row r="24" spans="1:6" ht="25.5" thickTop="1" thickBot="1" x14ac:dyDescent="0.6">
      <c r="A24" s="93"/>
      <c r="B24" s="89" t="s">
        <v>73</v>
      </c>
      <c r="C24" s="90"/>
      <c r="D24" s="91"/>
      <c r="E24" s="85"/>
      <c r="F24" s="82"/>
    </row>
  </sheetData>
  <mergeCells count="24">
    <mergeCell ref="B16:D16"/>
    <mergeCell ref="A5:A6"/>
    <mergeCell ref="F5:F6"/>
    <mergeCell ref="B5:D6"/>
    <mergeCell ref="B7:D7"/>
    <mergeCell ref="B8:D8"/>
    <mergeCell ref="B9:D9"/>
    <mergeCell ref="B10:D10"/>
    <mergeCell ref="B23:D23"/>
    <mergeCell ref="B24:D24"/>
    <mergeCell ref="A23:A24"/>
    <mergeCell ref="A1:E1"/>
    <mergeCell ref="A4:B4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</mergeCells>
  <printOptions horizontalCentered="1"/>
  <pageMargins left="0" right="0" top="0.39370078740157483" bottom="0.19685039370078741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topLeftCell="A13" workbookViewId="0">
      <selection activeCell="C23" sqref="C23:D23"/>
    </sheetView>
  </sheetViews>
  <sheetFormatPr defaultRowHeight="14.25" x14ac:dyDescent="0.2"/>
  <cols>
    <col min="1" max="1" width="7.5" customWidth="1"/>
    <col min="2" max="2" width="51.5" customWidth="1"/>
    <col min="3" max="5" width="15" customWidth="1"/>
    <col min="6" max="6" width="30.5" customWidth="1"/>
  </cols>
  <sheetData>
    <row r="1" spans="1:6" ht="24" x14ac:dyDescent="0.55000000000000004">
      <c r="A1" s="94" t="s">
        <v>38</v>
      </c>
      <c r="B1" s="94"/>
      <c r="C1" s="94"/>
      <c r="D1" s="94"/>
      <c r="E1" s="94"/>
      <c r="F1" s="69" t="s">
        <v>70</v>
      </c>
    </row>
    <row r="2" spans="1:6" ht="24" x14ac:dyDescent="0.55000000000000004">
      <c r="A2" s="68" t="s">
        <v>80</v>
      </c>
      <c r="B2" s="68"/>
      <c r="C2" s="68"/>
      <c r="D2" s="68"/>
      <c r="E2" s="69" t="s">
        <v>66</v>
      </c>
      <c r="F2" s="70">
        <v>242213</v>
      </c>
    </row>
    <row r="3" spans="1:6" ht="24" x14ac:dyDescent="0.55000000000000004">
      <c r="A3" s="68" t="s">
        <v>39</v>
      </c>
      <c r="B3" s="68"/>
      <c r="C3" s="68"/>
      <c r="D3" s="68"/>
      <c r="E3" s="68"/>
      <c r="F3" s="68"/>
    </row>
    <row r="4" spans="1:6" ht="24.75" thickBot="1" x14ac:dyDescent="0.6">
      <c r="A4" s="95" t="s">
        <v>82</v>
      </c>
      <c r="B4" s="95"/>
      <c r="C4" s="3"/>
      <c r="D4" s="3"/>
      <c r="E4" s="6"/>
      <c r="F4" s="3"/>
    </row>
    <row r="5" spans="1:6" ht="24" x14ac:dyDescent="0.55000000000000004">
      <c r="A5" s="99" t="s">
        <v>40</v>
      </c>
      <c r="B5" s="114" t="s">
        <v>1</v>
      </c>
      <c r="C5" s="1" t="s">
        <v>41</v>
      </c>
      <c r="D5" s="1" t="s">
        <v>42</v>
      </c>
      <c r="E5" s="2" t="s">
        <v>43</v>
      </c>
      <c r="F5" s="101" t="s">
        <v>7</v>
      </c>
    </row>
    <row r="6" spans="1:6" ht="24.75" thickBot="1" x14ac:dyDescent="0.6">
      <c r="A6" s="100"/>
      <c r="B6" s="115"/>
      <c r="C6" s="4" t="s">
        <v>44</v>
      </c>
      <c r="D6" s="4" t="s">
        <v>44</v>
      </c>
      <c r="E6" s="5" t="s">
        <v>44</v>
      </c>
      <c r="F6" s="102"/>
    </row>
    <row r="7" spans="1:6" ht="24" x14ac:dyDescent="0.55000000000000004">
      <c r="A7" s="60">
        <v>1</v>
      </c>
      <c r="B7" s="7" t="s">
        <v>12</v>
      </c>
      <c r="C7" s="8">
        <f>ปร.4!F19</f>
        <v>93054</v>
      </c>
      <c r="D7" s="9">
        <f>ปร.4!H19</f>
        <v>78930</v>
      </c>
      <c r="E7" s="10">
        <f>SUM(C7:D7)</f>
        <v>171984</v>
      </c>
      <c r="F7" s="61"/>
    </row>
    <row r="8" spans="1:6" ht="24" x14ac:dyDescent="0.55000000000000004">
      <c r="A8" s="62">
        <v>2</v>
      </c>
      <c r="B8" s="11" t="s">
        <v>52</v>
      </c>
      <c r="C8" s="12">
        <f>ปร.4!F28</f>
        <v>111118</v>
      </c>
      <c r="D8" s="12">
        <f>ปร.4!H28</f>
        <v>42380</v>
      </c>
      <c r="E8" s="13">
        <f>SUM(C8:D8)</f>
        <v>153498</v>
      </c>
      <c r="F8" s="63"/>
    </row>
    <row r="9" spans="1:6" ht="24" x14ac:dyDescent="0.55000000000000004">
      <c r="A9" s="62">
        <v>3</v>
      </c>
      <c r="B9" s="11" t="s">
        <v>55</v>
      </c>
      <c r="C9" s="12">
        <f>ปร.4!F37</f>
        <v>70570</v>
      </c>
      <c r="D9" s="12">
        <f>ปร.4!H37</f>
        <v>25250</v>
      </c>
      <c r="E9" s="13">
        <f t="shared" ref="E9:E12" si="0">SUM(C9:D9)</f>
        <v>95820</v>
      </c>
      <c r="F9" s="63"/>
    </row>
    <row r="10" spans="1:6" ht="24" x14ac:dyDescent="0.55000000000000004">
      <c r="A10" s="62">
        <v>4</v>
      </c>
      <c r="B10" s="14" t="s">
        <v>51</v>
      </c>
      <c r="C10" s="12">
        <f>ปร.4!F44</f>
        <v>31500</v>
      </c>
      <c r="D10" s="12">
        <f>ปร.4!H44</f>
        <v>32290</v>
      </c>
      <c r="E10" s="13">
        <f t="shared" si="0"/>
        <v>63790</v>
      </c>
      <c r="F10" s="63"/>
    </row>
    <row r="11" spans="1:6" ht="24" x14ac:dyDescent="0.55000000000000004">
      <c r="A11" s="62">
        <v>5</v>
      </c>
      <c r="B11" s="14" t="s">
        <v>59</v>
      </c>
      <c r="C11" s="12">
        <f>ปร.4!F51</f>
        <v>171100</v>
      </c>
      <c r="D11" s="12">
        <f>ปร.4!H51</f>
        <v>87500</v>
      </c>
      <c r="E11" s="13">
        <f t="shared" si="0"/>
        <v>258600</v>
      </c>
      <c r="F11" s="63"/>
    </row>
    <row r="12" spans="1:6" ht="24" x14ac:dyDescent="0.55000000000000004">
      <c r="A12" s="62">
        <v>6</v>
      </c>
      <c r="B12" s="14" t="s">
        <v>75</v>
      </c>
      <c r="C12" s="12">
        <f>ปร.4!F55</f>
        <v>6500</v>
      </c>
      <c r="D12" s="12">
        <f>ปร.4!H55</f>
        <v>14300</v>
      </c>
      <c r="E12" s="13">
        <f t="shared" si="0"/>
        <v>20800</v>
      </c>
      <c r="F12" s="63"/>
    </row>
    <row r="13" spans="1:6" ht="21" x14ac:dyDescent="0.35">
      <c r="A13" s="62"/>
      <c r="B13" s="14"/>
      <c r="C13" s="12"/>
      <c r="D13" s="12"/>
      <c r="E13" s="13"/>
      <c r="F13" s="63"/>
    </row>
    <row r="14" spans="1:6" ht="21" x14ac:dyDescent="0.35">
      <c r="A14" s="62"/>
      <c r="B14" s="14"/>
      <c r="C14" s="12"/>
      <c r="D14" s="12"/>
      <c r="E14" s="13"/>
      <c r="F14" s="63"/>
    </row>
    <row r="15" spans="1:6" ht="21" x14ac:dyDescent="0.35">
      <c r="A15" s="62"/>
      <c r="B15" s="14"/>
      <c r="C15" s="12"/>
      <c r="D15" s="12"/>
      <c r="E15" s="13"/>
      <c r="F15" s="65"/>
    </row>
    <row r="16" spans="1:6" ht="21" x14ac:dyDescent="0.35">
      <c r="A16" s="62"/>
      <c r="B16" s="14"/>
      <c r="C16" s="12"/>
      <c r="D16" s="12"/>
      <c r="E16" s="13"/>
      <c r="F16" s="65"/>
    </row>
    <row r="17" spans="1:6" ht="21" x14ac:dyDescent="0.35">
      <c r="A17" s="62"/>
      <c r="B17" s="14"/>
      <c r="C17" s="12"/>
      <c r="D17" s="12"/>
      <c r="E17" s="13"/>
      <c r="F17" s="66"/>
    </row>
    <row r="18" spans="1:6" ht="21" x14ac:dyDescent="0.35">
      <c r="A18" s="62"/>
      <c r="B18" s="14"/>
      <c r="C18" s="12"/>
      <c r="D18" s="12"/>
      <c r="E18" s="13"/>
      <c r="F18" s="65"/>
    </row>
    <row r="19" spans="1:6" ht="21" x14ac:dyDescent="0.35">
      <c r="A19" s="62"/>
      <c r="B19" s="14"/>
      <c r="C19" s="12"/>
      <c r="D19" s="12"/>
      <c r="E19" s="13"/>
      <c r="F19" s="66"/>
    </row>
    <row r="20" spans="1:6" ht="21" x14ac:dyDescent="0.35">
      <c r="A20" s="62"/>
      <c r="B20" s="54"/>
      <c r="C20" s="12"/>
      <c r="D20" s="55"/>
      <c r="E20" s="56"/>
      <c r="F20" s="67"/>
    </row>
    <row r="21" spans="1:6" ht="24" x14ac:dyDescent="0.55000000000000004">
      <c r="A21" s="72"/>
      <c r="B21" s="74" t="s">
        <v>46</v>
      </c>
      <c r="C21" s="76">
        <f>SUM(C7:C20)</f>
        <v>483842</v>
      </c>
      <c r="D21" s="77">
        <f>SUM(D7:D20)</f>
        <v>280650</v>
      </c>
      <c r="E21" s="13">
        <f>SUM(E7:E20)</f>
        <v>764492</v>
      </c>
      <c r="F21" s="79"/>
    </row>
    <row r="22" spans="1:6" ht="24.75" thickBot="1" x14ac:dyDescent="0.6">
      <c r="A22" s="71"/>
      <c r="B22" s="73" t="s">
        <v>65</v>
      </c>
      <c r="C22" s="75"/>
      <c r="D22" s="78"/>
      <c r="E22" s="75">
        <f>E21*1.269</f>
        <v>970140.34799999988</v>
      </c>
      <c r="F22" s="80"/>
    </row>
    <row r="23" spans="1:6" ht="24.75" thickBot="1" x14ac:dyDescent="0.6">
      <c r="A23" s="81" t="s">
        <v>45</v>
      </c>
      <c r="B23" s="57" t="s">
        <v>67</v>
      </c>
      <c r="C23" s="112" t="s">
        <v>68</v>
      </c>
      <c r="D23" s="113"/>
      <c r="E23" s="58">
        <v>970140</v>
      </c>
      <c r="F23" s="59"/>
    </row>
  </sheetData>
  <mergeCells count="6">
    <mergeCell ref="F5:F6"/>
    <mergeCell ref="C23:D23"/>
    <mergeCell ref="A1:E1"/>
    <mergeCell ref="A4:B4"/>
    <mergeCell ref="A5:A6"/>
    <mergeCell ref="B5:B6"/>
  </mergeCells>
  <printOptions horizontalCentered="1"/>
  <pageMargins left="0" right="0" top="0.39370078740157483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tabSelected="1" topLeftCell="A37" zoomScale="70" zoomScaleNormal="70" workbookViewId="0">
      <selection activeCell="G64" sqref="G64"/>
    </sheetView>
  </sheetViews>
  <sheetFormatPr defaultRowHeight="18" x14ac:dyDescent="0.25"/>
  <cols>
    <col min="1" max="1" width="4.5" style="127" customWidth="1"/>
    <col min="2" max="2" width="36.875" style="127" customWidth="1"/>
    <col min="3" max="3" width="7.25" style="127" customWidth="1"/>
    <col min="4" max="4" width="6.875" style="127" customWidth="1"/>
    <col min="5" max="7" width="11.125" style="127" customWidth="1"/>
    <col min="8" max="8" width="10" style="127" customWidth="1"/>
    <col min="9" max="9" width="10.375" style="127" customWidth="1"/>
    <col min="10" max="10" width="10.75" style="127" customWidth="1"/>
    <col min="11" max="11" width="9" style="127"/>
    <col min="12" max="12" width="10.375" style="127" bestFit="1" customWidth="1"/>
    <col min="13" max="13" width="9" style="127"/>
    <col min="14" max="14" width="10.375" style="127" bestFit="1" customWidth="1"/>
    <col min="15" max="16384" width="9" style="127"/>
  </cols>
  <sheetData>
    <row r="1" spans="1:10" ht="21.75" x14ac:dyDescent="0.25">
      <c r="A1" s="125" t="str">
        <f>ปร.5!A2:F2</f>
        <v>รายการประมาณราคาค่าก่อสร้าง : งานก่อสร้างรั้วคอนกรีตเสริมเหล็ก</v>
      </c>
      <c r="B1" s="125"/>
      <c r="C1" s="125"/>
      <c r="D1" s="125"/>
      <c r="E1" s="125"/>
      <c r="F1" s="125"/>
      <c r="G1" s="125"/>
      <c r="H1" s="125"/>
      <c r="I1" s="125"/>
      <c r="J1" s="126" t="s">
        <v>69</v>
      </c>
    </row>
    <row r="2" spans="1:10" ht="21.75" x14ac:dyDescent="0.25">
      <c r="A2" s="128" t="s">
        <v>47</v>
      </c>
      <c r="B2" s="128"/>
      <c r="C2" s="128"/>
      <c r="D2" s="128"/>
      <c r="E2" s="128"/>
      <c r="F2" s="128"/>
      <c r="G2" s="128"/>
      <c r="H2" s="128"/>
      <c r="I2" s="128"/>
      <c r="J2" s="128"/>
    </row>
    <row r="3" spans="1:10" ht="22.5" thickBot="1" x14ac:dyDescent="0.3">
      <c r="A3" s="129"/>
      <c r="B3" s="129"/>
      <c r="C3" s="129"/>
      <c r="D3" s="129"/>
      <c r="E3" s="129"/>
      <c r="F3" s="129"/>
      <c r="G3" s="129"/>
      <c r="H3" s="129"/>
      <c r="I3" s="129"/>
      <c r="J3" s="129"/>
    </row>
    <row r="4" spans="1:10" ht="21.75" x14ac:dyDescent="0.25">
      <c r="A4" s="32" t="s">
        <v>0</v>
      </c>
      <c r="B4" s="118" t="s">
        <v>1</v>
      </c>
      <c r="C4" s="120" t="s">
        <v>2</v>
      </c>
      <c r="D4" s="122" t="s">
        <v>3</v>
      </c>
      <c r="E4" s="124" t="s">
        <v>4</v>
      </c>
      <c r="F4" s="124"/>
      <c r="G4" s="124" t="s">
        <v>5</v>
      </c>
      <c r="H4" s="124"/>
      <c r="I4" s="45" t="s">
        <v>6</v>
      </c>
      <c r="J4" s="31" t="s">
        <v>7</v>
      </c>
    </row>
    <row r="5" spans="1:10" ht="22.5" thickBot="1" x14ac:dyDescent="0.3">
      <c r="A5" s="33" t="s">
        <v>8</v>
      </c>
      <c r="B5" s="119"/>
      <c r="C5" s="121"/>
      <c r="D5" s="123"/>
      <c r="E5" s="46" t="s">
        <v>9</v>
      </c>
      <c r="F5" s="46" t="s">
        <v>10</v>
      </c>
      <c r="G5" s="46" t="s">
        <v>9</v>
      </c>
      <c r="H5" s="46" t="s">
        <v>10</v>
      </c>
      <c r="I5" s="47" t="s">
        <v>11</v>
      </c>
      <c r="J5" s="34"/>
    </row>
    <row r="6" spans="1:10" ht="21.75" x14ac:dyDescent="0.25">
      <c r="A6" s="15">
        <v>1</v>
      </c>
      <c r="B6" s="15" t="s">
        <v>12</v>
      </c>
      <c r="C6" s="22"/>
      <c r="D6" s="16"/>
      <c r="E6" s="30"/>
      <c r="F6" s="30"/>
      <c r="G6" s="30"/>
      <c r="H6" s="30"/>
      <c r="I6" s="30"/>
      <c r="J6" s="17"/>
    </row>
    <row r="7" spans="1:10" ht="21.75" x14ac:dyDescent="0.25">
      <c r="A7" s="18"/>
      <c r="B7" s="19" t="s">
        <v>13</v>
      </c>
      <c r="C7" s="22">
        <v>1</v>
      </c>
      <c r="D7" s="16" t="s">
        <v>14</v>
      </c>
      <c r="E7" s="30">
        <v>0</v>
      </c>
      <c r="F7" s="30">
        <f t="shared" ref="F7:F18" si="0">E7*C7</f>
        <v>0</v>
      </c>
      <c r="G7" s="30">
        <v>25000</v>
      </c>
      <c r="H7" s="30">
        <f t="shared" ref="H7:H18" si="1">G7*C7</f>
        <v>25000</v>
      </c>
      <c r="I7" s="30">
        <f t="shared" ref="I7:I19" si="2">H7+F7</f>
        <v>25000</v>
      </c>
      <c r="J7" s="17"/>
    </row>
    <row r="8" spans="1:10" ht="21.75" x14ac:dyDescent="0.25">
      <c r="A8" s="18"/>
      <c r="B8" s="19" t="s">
        <v>15</v>
      </c>
      <c r="C8" s="22">
        <v>120</v>
      </c>
      <c r="D8" s="16" t="s">
        <v>16</v>
      </c>
      <c r="E8" s="30">
        <v>0</v>
      </c>
      <c r="F8" s="30">
        <f t="shared" si="0"/>
        <v>0</v>
      </c>
      <c r="G8" s="30">
        <v>70</v>
      </c>
      <c r="H8" s="30">
        <f t="shared" si="1"/>
        <v>8400</v>
      </c>
      <c r="I8" s="30">
        <f t="shared" si="2"/>
        <v>8400</v>
      </c>
      <c r="J8" s="17"/>
    </row>
    <row r="9" spans="1:10" ht="21.75" x14ac:dyDescent="0.25">
      <c r="A9" s="18"/>
      <c r="B9" s="19" t="s">
        <v>17</v>
      </c>
      <c r="C9" s="22">
        <v>120</v>
      </c>
      <c r="D9" s="16" t="s">
        <v>16</v>
      </c>
      <c r="E9" s="30">
        <v>0</v>
      </c>
      <c r="F9" s="30">
        <f t="shared" si="0"/>
        <v>0</v>
      </c>
      <c r="G9" s="30">
        <v>50</v>
      </c>
      <c r="H9" s="30">
        <f t="shared" si="1"/>
        <v>6000</v>
      </c>
      <c r="I9" s="30">
        <f t="shared" si="2"/>
        <v>6000</v>
      </c>
      <c r="J9" s="17"/>
    </row>
    <row r="10" spans="1:10" ht="21.75" x14ac:dyDescent="0.25">
      <c r="A10" s="18"/>
      <c r="B10" s="19" t="s">
        <v>64</v>
      </c>
      <c r="C10" s="22">
        <v>76</v>
      </c>
      <c r="D10" s="16" t="s">
        <v>18</v>
      </c>
      <c r="E10" s="30">
        <v>800</v>
      </c>
      <c r="F10" s="30">
        <f t="shared" si="0"/>
        <v>60800</v>
      </c>
      <c r="G10" s="30">
        <v>400</v>
      </c>
      <c r="H10" s="30">
        <f t="shared" si="1"/>
        <v>30400</v>
      </c>
      <c r="I10" s="30">
        <f t="shared" si="2"/>
        <v>91200</v>
      </c>
      <c r="J10" s="17"/>
    </row>
    <row r="11" spans="1:10" ht="21.75" x14ac:dyDescent="0.25">
      <c r="A11" s="18"/>
      <c r="B11" s="20" t="s">
        <v>19</v>
      </c>
      <c r="C11" s="22">
        <v>2</v>
      </c>
      <c r="D11" s="21" t="s">
        <v>16</v>
      </c>
      <c r="E11" s="22">
        <v>300</v>
      </c>
      <c r="F11" s="30">
        <f t="shared" si="0"/>
        <v>600</v>
      </c>
      <c r="G11" s="30">
        <v>100</v>
      </c>
      <c r="H11" s="30">
        <f t="shared" si="1"/>
        <v>200</v>
      </c>
      <c r="I11" s="30">
        <f t="shared" si="2"/>
        <v>800</v>
      </c>
      <c r="J11" s="17"/>
    </row>
    <row r="12" spans="1:10" ht="21.75" x14ac:dyDescent="0.25">
      <c r="A12" s="18"/>
      <c r="B12" s="19" t="s">
        <v>20</v>
      </c>
      <c r="C12" s="22">
        <v>2</v>
      </c>
      <c r="D12" s="16" t="s">
        <v>16</v>
      </c>
      <c r="E12" s="30">
        <v>1500</v>
      </c>
      <c r="F12" s="30">
        <f t="shared" si="0"/>
        <v>3000</v>
      </c>
      <c r="G12" s="30">
        <v>250</v>
      </c>
      <c r="H12" s="30">
        <f t="shared" si="1"/>
        <v>500</v>
      </c>
      <c r="I12" s="30">
        <f t="shared" si="2"/>
        <v>3500</v>
      </c>
      <c r="J12" s="17"/>
    </row>
    <row r="13" spans="1:10" ht="21.75" x14ac:dyDescent="0.25">
      <c r="A13" s="18"/>
      <c r="B13" s="19" t="s">
        <v>50</v>
      </c>
      <c r="C13" s="22">
        <v>16</v>
      </c>
      <c r="D13" s="16" t="s">
        <v>21</v>
      </c>
      <c r="E13" s="30">
        <v>180</v>
      </c>
      <c r="F13" s="30">
        <f t="shared" si="0"/>
        <v>2880</v>
      </c>
      <c r="G13" s="30">
        <v>140</v>
      </c>
      <c r="H13" s="30">
        <f t="shared" si="1"/>
        <v>2240</v>
      </c>
      <c r="I13" s="30">
        <f t="shared" si="2"/>
        <v>5120</v>
      </c>
      <c r="J13" s="17"/>
    </row>
    <row r="14" spans="1:10" ht="21.75" x14ac:dyDescent="0.25">
      <c r="A14" s="18"/>
      <c r="B14" s="19" t="s">
        <v>22</v>
      </c>
      <c r="C14" s="22">
        <v>6</v>
      </c>
      <c r="D14" s="16" t="s">
        <v>16</v>
      </c>
      <c r="E14" s="30">
        <v>2244</v>
      </c>
      <c r="F14" s="30">
        <f t="shared" si="0"/>
        <v>13464</v>
      </c>
      <c r="G14" s="30">
        <v>300</v>
      </c>
      <c r="H14" s="30">
        <f t="shared" si="1"/>
        <v>1800</v>
      </c>
      <c r="I14" s="30">
        <f t="shared" si="2"/>
        <v>15264</v>
      </c>
      <c r="J14" s="17"/>
    </row>
    <row r="15" spans="1:10" ht="21.75" x14ac:dyDescent="0.25">
      <c r="A15" s="27"/>
      <c r="B15" s="20" t="s">
        <v>53</v>
      </c>
      <c r="C15" s="22">
        <v>15</v>
      </c>
      <c r="D15" s="21" t="s">
        <v>23</v>
      </c>
      <c r="E15" s="22">
        <v>110</v>
      </c>
      <c r="F15" s="30">
        <f t="shared" si="0"/>
        <v>1650</v>
      </c>
      <c r="G15" s="30">
        <v>50</v>
      </c>
      <c r="H15" s="30">
        <f t="shared" si="1"/>
        <v>750</v>
      </c>
      <c r="I15" s="30">
        <f t="shared" si="2"/>
        <v>2400</v>
      </c>
      <c r="J15" s="22"/>
    </row>
    <row r="16" spans="1:10" ht="21.75" x14ac:dyDescent="0.25">
      <c r="A16" s="18"/>
      <c r="B16" s="19" t="s">
        <v>48</v>
      </c>
      <c r="C16" s="22">
        <v>52</v>
      </c>
      <c r="D16" s="16" t="s">
        <v>23</v>
      </c>
      <c r="E16" s="30">
        <v>190</v>
      </c>
      <c r="F16" s="30">
        <f>E16*C16</f>
        <v>9880</v>
      </c>
      <c r="G16" s="30">
        <v>70</v>
      </c>
      <c r="H16" s="30">
        <f>G16*C16</f>
        <v>3640</v>
      </c>
      <c r="I16" s="30">
        <f>H16+F16</f>
        <v>13520</v>
      </c>
      <c r="J16" s="17"/>
    </row>
    <row r="17" spans="1:14" ht="21.75" x14ac:dyDescent="0.25">
      <c r="A17" s="18"/>
      <c r="B17" s="19" t="s">
        <v>25</v>
      </c>
      <c r="C17" s="22">
        <v>10</v>
      </c>
      <c r="D17" s="16" t="s">
        <v>26</v>
      </c>
      <c r="E17" s="22">
        <v>50</v>
      </c>
      <c r="F17" s="30">
        <f t="shared" si="0"/>
        <v>500</v>
      </c>
      <c r="G17" s="30">
        <v>0</v>
      </c>
      <c r="H17" s="30">
        <f t="shared" si="1"/>
        <v>0</v>
      </c>
      <c r="I17" s="30">
        <f t="shared" si="2"/>
        <v>500</v>
      </c>
      <c r="J17" s="17"/>
    </row>
    <row r="18" spans="1:14" ht="21.75" x14ac:dyDescent="0.25">
      <c r="A18" s="18"/>
      <c r="B18" s="19" t="s">
        <v>27</v>
      </c>
      <c r="C18" s="22">
        <v>4</v>
      </c>
      <c r="D18" s="16" t="s">
        <v>26</v>
      </c>
      <c r="E18" s="22">
        <v>70</v>
      </c>
      <c r="F18" s="30">
        <f t="shared" si="0"/>
        <v>280</v>
      </c>
      <c r="G18" s="30">
        <v>0</v>
      </c>
      <c r="H18" s="30">
        <f t="shared" si="1"/>
        <v>0</v>
      </c>
      <c r="I18" s="30">
        <f t="shared" si="2"/>
        <v>280</v>
      </c>
      <c r="J18" s="17"/>
    </row>
    <row r="19" spans="1:14" ht="21.75" x14ac:dyDescent="0.25">
      <c r="A19" s="38"/>
      <c r="B19" s="38" t="s">
        <v>28</v>
      </c>
      <c r="C19" s="43"/>
      <c r="D19" s="39"/>
      <c r="E19" s="48"/>
      <c r="F19" s="48">
        <f>SUM(F7:F18)</f>
        <v>93054</v>
      </c>
      <c r="G19" s="48"/>
      <c r="H19" s="48">
        <f>SUM(H7:H18)</f>
        <v>78930</v>
      </c>
      <c r="I19" s="48">
        <f t="shared" si="2"/>
        <v>171984</v>
      </c>
      <c r="J19" s="40"/>
    </row>
    <row r="20" spans="1:14" ht="21.75" x14ac:dyDescent="0.25">
      <c r="A20" s="29">
        <v>2</v>
      </c>
      <c r="B20" s="23" t="s">
        <v>52</v>
      </c>
      <c r="C20" s="22"/>
      <c r="D20" s="16"/>
      <c r="E20" s="30"/>
      <c r="F20" s="30"/>
      <c r="G20" s="30"/>
      <c r="H20" s="30"/>
      <c r="I20" s="30"/>
      <c r="J20" s="17"/>
    </row>
    <row r="21" spans="1:14" ht="21.75" x14ac:dyDescent="0.25">
      <c r="A21" s="24"/>
      <c r="B21" s="25" t="s">
        <v>19</v>
      </c>
      <c r="C21" s="22">
        <v>2</v>
      </c>
      <c r="D21" s="21" t="s">
        <v>16</v>
      </c>
      <c r="E21" s="22">
        <v>300</v>
      </c>
      <c r="F21" s="30">
        <f t="shared" ref="F21:F27" si="3">E21*C21</f>
        <v>600</v>
      </c>
      <c r="G21" s="22">
        <v>120</v>
      </c>
      <c r="H21" s="30">
        <f t="shared" ref="H21:H27" si="4">G21*C21</f>
        <v>240</v>
      </c>
      <c r="I21" s="30">
        <f t="shared" ref="I21:I27" si="5">H21+F21</f>
        <v>840</v>
      </c>
      <c r="J21" s="17"/>
    </row>
    <row r="22" spans="1:14" ht="21.75" x14ac:dyDescent="0.25">
      <c r="A22" s="24"/>
      <c r="B22" s="20" t="s">
        <v>50</v>
      </c>
      <c r="C22" s="22">
        <v>120</v>
      </c>
      <c r="D22" s="21" t="s">
        <v>21</v>
      </c>
      <c r="E22" s="22">
        <v>180</v>
      </c>
      <c r="F22" s="30">
        <f t="shared" si="3"/>
        <v>21600</v>
      </c>
      <c r="G22" s="22">
        <v>140</v>
      </c>
      <c r="H22" s="30">
        <f t="shared" si="4"/>
        <v>16800</v>
      </c>
      <c r="I22" s="30">
        <f t="shared" si="5"/>
        <v>38400</v>
      </c>
      <c r="J22" s="17"/>
    </row>
    <row r="23" spans="1:14" ht="21.75" x14ac:dyDescent="0.25">
      <c r="A23" s="26"/>
      <c r="B23" s="20" t="s">
        <v>22</v>
      </c>
      <c r="C23" s="22">
        <v>22</v>
      </c>
      <c r="D23" s="21" t="s">
        <v>16</v>
      </c>
      <c r="E23" s="22">
        <v>2244</v>
      </c>
      <c r="F23" s="30">
        <f t="shared" si="3"/>
        <v>49368</v>
      </c>
      <c r="G23" s="22">
        <v>300</v>
      </c>
      <c r="H23" s="30">
        <f t="shared" si="4"/>
        <v>6600</v>
      </c>
      <c r="I23" s="30">
        <f t="shared" si="5"/>
        <v>55968</v>
      </c>
      <c r="J23" s="17"/>
    </row>
    <row r="24" spans="1:14" ht="21.75" x14ac:dyDescent="0.25">
      <c r="A24" s="27"/>
      <c r="B24" s="20" t="s">
        <v>29</v>
      </c>
      <c r="C24" s="22">
        <v>190</v>
      </c>
      <c r="D24" s="21" t="s">
        <v>23</v>
      </c>
      <c r="E24" s="22">
        <v>60</v>
      </c>
      <c r="F24" s="30">
        <f t="shared" si="3"/>
        <v>11400</v>
      </c>
      <c r="G24" s="22">
        <v>50</v>
      </c>
      <c r="H24" s="30">
        <f t="shared" si="4"/>
        <v>9500</v>
      </c>
      <c r="I24" s="30">
        <f t="shared" si="5"/>
        <v>20900</v>
      </c>
      <c r="J24" s="17"/>
    </row>
    <row r="25" spans="1:14" ht="21.75" x14ac:dyDescent="0.25">
      <c r="A25" s="27"/>
      <c r="B25" s="20" t="s">
        <v>49</v>
      </c>
      <c r="C25" s="22">
        <v>132</v>
      </c>
      <c r="D25" s="21" t="s">
        <v>23</v>
      </c>
      <c r="E25" s="22">
        <v>190</v>
      </c>
      <c r="F25" s="30">
        <f t="shared" si="3"/>
        <v>25080</v>
      </c>
      <c r="G25" s="22">
        <v>70</v>
      </c>
      <c r="H25" s="30">
        <f t="shared" si="4"/>
        <v>9240</v>
      </c>
      <c r="I25" s="30">
        <f t="shared" si="5"/>
        <v>34320</v>
      </c>
      <c r="J25" s="17"/>
    </row>
    <row r="26" spans="1:14" ht="21.75" x14ac:dyDescent="0.25">
      <c r="A26" s="27"/>
      <c r="B26" s="20" t="s">
        <v>25</v>
      </c>
      <c r="C26" s="22">
        <v>25</v>
      </c>
      <c r="D26" s="21" t="s">
        <v>26</v>
      </c>
      <c r="E26" s="22">
        <v>50</v>
      </c>
      <c r="F26" s="30">
        <f t="shared" si="3"/>
        <v>1250</v>
      </c>
      <c r="G26" s="22">
        <v>0</v>
      </c>
      <c r="H26" s="30">
        <f t="shared" si="4"/>
        <v>0</v>
      </c>
      <c r="I26" s="30">
        <f t="shared" si="5"/>
        <v>1250</v>
      </c>
      <c r="J26" s="17"/>
    </row>
    <row r="27" spans="1:14" ht="21.75" x14ac:dyDescent="0.5">
      <c r="A27" s="27"/>
      <c r="B27" s="20" t="s">
        <v>27</v>
      </c>
      <c r="C27" s="22">
        <v>26</v>
      </c>
      <c r="D27" s="21" t="s">
        <v>26</v>
      </c>
      <c r="E27" s="22">
        <v>70</v>
      </c>
      <c r="F27" s="30">
        <f t="shared" si="3"/>
        <v>1820</v>
      </c>
      <c r="G27" s="22">
        <v>0</v>
      </c>
      <c r="H27" s="30">
        <f t="shared" si="4"/>
        <v>0</v>
      </c>
      <c r="I27" s="30">
        <f t="shared" si="5"/>
        <v>1820</v>
      </c>
      <c r="J27" s="17"/>
      <c r="K27" s="50"/>
      <c r="L27" s="51"/>
      <c r="M27" s="51"/>
      <c r="N27" s="51"/>
    </row>
    <row r="28" spans="1:14" ht="21.75" x14ac:dyDescent="0.5">
      <c r="A28" s="41"/>
      <c r="B28" s="38" t="s">
        <v>54</v>
      </c>
      <c r="C28" s="43"/>
      <c r="D28" s="42"/>
      <c r="E28" s="48"/>
      <c r="F28" s="48">
        <f>SUM(F21:F27)</f>
        <v>111118</v>
      </c>
      <c r="G28" s="48"/>
      <c r="H28" s="48">
        <f>SUM(H21:H27)</f>
        <v>42380</v>
      </c>
      <c r="I28" s="48">
        <f>H28+F28</f>
        <v>153498</v>
      </c>
      <c r="J28" s="40"/>
      <c r="N28" s="51"/>
    </row>
    <row r="29" spans="1:14" ht="21.75" x14ac:dyDescent="0.25">
      <c r="A29" s="29">
        <v>3</v>
      </c>
      <c r="B29" s="23" t="s">
        <v>55</v>
      </c>
      <c r="C29" s="22"/>
      <c r="D29" s="16"/>
      <c r="E29" s="30"/>
      <c r="F29" s="30"/>
      <c r="G29" s="30"/>
      <c r="H29" s="30"/>
      <c r="I29" s="30"/>
      <c r="J29" s="17"/>
    </row>
    <row r="30" spans="1:14" ht="21.75" x14ac:dyDescent="0.25">
      <c r="A30" s="24"/>
      <c r="B30" s="20" t="s">
        <v>50</v>
      </c>
      <c r="C30" s="22">
        <v>70</v>
      </c>
      <c r="D30" s="21" t="s">
        <v>21</v>
      </c>
      <c r="E30" s="22">
        <v>180</v>
      </c>
      <c r="F30" s="30">
        <f t="shared" ref="F30:F36" si="6">E30*C30</f>
        <v>12600</v>
      </c>
      <c r="G30" s="22">
        <v>140</v>
      </c>
      <c r="H30" s="30">
        <f t="shared" ref="H30:H36" si="7">G30*C30</f>
        <v>9800</v>
      </c>
      <c r="I30" s="30">
        <f t="shared" ref="I30:I36" si="8">H30+F30</f>
        <v>22400</v>
      </c>
      <c r="J30" s="17"/>
    </row>
    <row r="31" spans="1:14" ht="21.75" x14ac:dyDescent="0.25">
      <c r="A31" s="26"/>
      <c r="B31" s="20" t="s">
        <v>22</v>
      </c>
      <c r="C31" s="22">
        <v>15</v>
      </c>
      <c r="D31" s="21" t="s">
        <v>16</v>
      </c>
      <c r="E31" s="22">
        <v>2244</v>
      </c>
      <c r="F31" s="30">
        <f t="shared" si="6"/>
        <v>33660</v>
      </c>
      <c r="G31" s="22">
        <v>300</v>
      </c>
      <c r="H31" s="30">
        <f t="shared" si="7"/>
        <v>4500</v>
      </c>
      <c r="I31" s="30">
        <f t="shared" si="8"/>
        <v>38160</v>
      </c>
      <c r="J31" s="17"/>
    </row>
    <row r="32" spans="1:14" ht="21.75" x14ac:dyDescent="0.25">
      <c r="A32" s="27"/>
      <c r="B32" s="20" t="s">
        <v>29</v>
      </c>
      <c r="C32" s="22">
        <v>85</v>
      </c>
      <c r="D32" s="21" t="s">
        <v>23</v>
      </c>
      <c r="E32" s="22">
        <v>60</v>
      </c>
      <c r="F32" s="30">
        <f t="shared" si="6"/>
        <v>5100</v>
      </c>
      <c r="G32" s="22">
        <v>50</v>
      </c>
      <c r="H32" s="30">
        <f t="shared" si="7"/>
        <v>4250</v>
      </c>
      <c r="I32" s="30">
        <f t="shared" si="8"/>
        <v>9350</v>
      </c>
      <c r="J32" s="17"/>
    </row>
    <row r="33" spans="1:14" ht="21.75" x14ac:dyDescent="0.25">
      <c r="A33" s="27"/>
      <c r="B33" s="20" t="s">
        <v>24</v>
      </c>
      <c r="C33" s="22">
        <v>36</v>
      </c>
      <c r="D33" s="21" t="s">
        <v>23</v>
      </c>
      <c r="E33" s="22">
        <v>110</v>
      </c>
      <c r="F33" s="30">
        <f t="shared" si="6"/>
        <v>3960</v>
      </c>
      <c r="G33" s="30">
        <v>50</v>
      </c>
      <c r="H33" s="30">
        <f t="shared" si="7"/>
        <v>1800</v>
      </c>
      <c r="I33" s="30">
        <f t="shared" si="8"/>
        <v>5760</v>
      </c>
      <c r="J33" s="22"/>
    </row>
    <row r="34" spans="1:14" ht="21.75" x14ac:dyDescent="0.25">
      <c r="A34" s="27"/>
      <c r="B34" s="20" t="s">
        <v>48</v>
      </c>
      <c r="C34" s="22">
        <v>70</v>
      </c>
      <c r="D34" s="21" t="s">
        <v>23</v>
      </c>
      <c r="E34" s="22">
        <v>190</v>
      </c>
      <c r="F34" s="30">
        <f t="shared" si="6"/>
        <v>13300</v>
      </c>
      <c r="G34" s="22">
        <v>70</v>
      </c>
      <c r="H34" s="30">
        <f t="shared" si="7"/>
        <v>4900</v>
      </c>
      <c r="I34" s="30">
        <f t="shared" si="8"/>
        <v>18200</v>
      </c>
      <c r="J34" s="17"/>
    </row>
    <row r="35" spans="1:14" ht="21.75" x14ac:dyDescent="0.25">
      <c r="A35" s="27"/>
      <c r="B35" s="20" t="s">
        <v>25</v>
      </c>
      <c r="C35" s="22">
        <v>18</v>
      </c>
      <c r="D35" s="21" t="s">
        <v>26</v>
      </c>
      <c r="E35" s="22">
        <v>50</v>
      </c>
      <c r="F35" s="30">
        <f t="shared" si="6"/>
        <v>900</v>
      </c>
      <c r="G35" s="22">
        <v>0</v>
      </c>
      <c r="H35" s="30">
        <f t="shared" si="7"/>
        <v>0</v>
      </c>
      <c r="I35" s="30">
        <f t="shared" si="8"/>
        <v>900</v>
      </c>
      <c r="J35" s="17"/>
    </row>
    <row r="36" spans="1:14" ht="21.75" x14ac:dyDescent="0.5">
      <c r="A36" s="27"/>
      <c r="B36" s="20" t="s">
        <v>27</v>
      </c>
      <c r="C36" s="22">
        <v>15</v>
      </c>
      <c r="D36" s="21" t="s">
        <v>26</v>
      </c>
      <c r="E36" s="22">
        <v>70</v>
      </c>
      <c r="F36" s="30">
        <f t="shared" si="6"/>
        <v>1050</v>
      </c>
      <c r="G36" s="22">
        <v>0</v>
      </c>
      <c r="H36" s="30">
        <f t="shared" si="7"/>
        <v>0</v>
      </c>
      <c r="I36" s="30">
        <f t="shared" si="8"/>
        <v>1050</v>
      </c>
      <c r="J36" s="17"/>
      <c r="K36" s="50"/>
      <c r="L36" s="51"/>
      <c r="M36" s="51"/>
      <c r="N36" s="51"/>
    </row>
    <row r="37" spans="1:14" ht="21.75" x14ac:dyDescent="0.25">
      <c r="A37" s="41"/>
      <c r="B37" s="38" t="s">
        <v>56</v>
      </c>
      <c r="C37" s="43"/>
      <c r="D37" s="42"/>
      <c r="E37" s="48"/>
      <c r="F37" s="48">
        <f>SUM(F30:F36)</f>
        <v>70570</v>
      </c>
      <c r="G37" s="48"/>
      <c r="H37" s="48">
        <f>SUM(H30:H36)</f>
        <v>25250</v>
      </c>
      <c r="I37" s="48">
        <f t="shared" ref="I37" si="9">H37+F37</f>
        <v>95820</v>
      </c>
      <c r="J37" s="40"/>
    </row>
    <row r="38" spans="1:14" ht="21.75" x14ac:dyDescent="0.25">
      <c r="A38" s="26">
        <v>4</v>
      </c>
      <c r="B38" s="15" t="s">
        <v>51</v>
      </c>
      <c r="C38" s="22"/>
      <c r="D38" s="28"/>
      <c r="E38" s="30"/>
      <c r="F38" s="30"/>
      <c r="G38" s="30"/>
      <c r="H38" s="30"/>
      <c r="I38" s="30"/>
      <c r="J38" s="17"/>
    </row>
    <row r="39" spans="1:14" ht="21.75" x14ac:dyDescent="0.5">
      <c r="A39" s="24"/>
      <c r="B39" s="19" t="s">
        <v>33</v>
      </c>
      <c r="C39" s="22">
        <v>130</v>
      </c>
      <c r="D39" s="21" t="s">
        <v>21</v>
      </c>
      <c r="E39" s="22">
        <v>0</v>
      </c>
      <c r="F39" s="30">
        <f t="shared" ref="F39" si="10">E39*C39</f>
        <v>0</v>
      </c>
      <c r="G39" s="22">
        <v>70</v>
      </c>
      <c r="H39" s="30">
        <f t="shared" ref="H39" si="11">G39*C39</f>
        <v>9100</v>
      </c>
      <c r="I39" s="30">
        <f t="shared" ref="I39" si="12">H39+F39</f>
        <v>9100</v>
      </c>
      <c r="J39" s="24"/>
      <c r="L39" s="51"/>
      <c r="M39" s="51"/>
      <c r="N39" s="51"/>
    </row>
    <row r="40" spans="1:14" ht="21.75" x14ac:dyDescent="0.5">
      <c r="A40" s="24"/>
      <c r="B40" s="19" t="s">
        <v>57</v>
      </c>
      <c r="C40" s="22">
        <v>45</v>
      </c>
      <c r="D40" s="21" t="s">
        <v>32</v>
      </c>
      <c r="E40" s="22">
        <v>160</v>
      </c>
      <c r="F40" s="30">
        <f>E40*C40</f>
        <v>7200</v>
      </c>
      <c r="G40" s="22">
        <v>0</v>
      </c>
      <c r="H40" s="30">
        <f>G40*C40</f>
        <v>0</v>
      </c>
      <c r="I40" s="30">
        <f>H40+F40</f>
        <v>7200</v>
      </c>
      <c r="J40" s="24"/>
      <c r="L40" s="51"/>
      <c r="M40" s="51"/>
      <c r="N40" s="51"/>
    </row>
    <row r="41" spans="1:14" ht="21.75" x14ac:dyDescent="0.5">
      <c r="A41" s="24"/>
      <c r="B41" s="19" t="s">
        <v>58</v>
      </c>
      <c r="C41" s="22">
        <v>9</v>
      </c>
      <c r="D41" s="21" t="s">
        <v>16</v>
      </c>
      <c r="E41" s="22">
        <v>550</v>
      </c>
      <c r="F41" s="30">
        <f>E41*C41</f>
        <v>4950</v>
      </c>
      <c r="G41" s="22">
        <v>0</v>
      </c>
      <c r="H41" s="30">
        <f>G41*C41</f>
        <v>0</v>
      </c>
      <c r="I41" s="30">
        <f>H41+F41</f>
        <v>4950</v>
      </c>
      <c r="J41" s="24"/>
      <c r="L41" s="51"/>
      <c r="M41" s="51"/>
      <c r="N41" s="51"/>
    </row>
    <row r="42" spans="1:14" ht="21.75" x14ac:dyDescent="0.5">
      <c r="A42" s="24"/>
      <c r="B42" s="19" t="s">
        <v>34</v>
      </c>
      <c r="C42" s="22">
        <v>257</v>
      </c>
      <c r="D42" s="21" t="s">
        <v>36</v>
      </c>
      <c r="E42" s="22">
        <v>50</v>
      </c>
      <c r="F42" s="30">
        <f>E42*C42</f>
        <v>12850</v>
      </c>
      <c r="G42" s="22">
        <v>70</v>
      </c>
      <c r="H42" s="30">
        <f>G42*C42</f>
        <v>17990</v>
      </c>
      <c r="I42" s="30">
        <f>H42+F42</f>
        <v>30840</v>
      </c>
      <c r="J42" s="24"/>
      <c r="L42" s="51"/>
      <c r="M42" s="51"/>
      <c r="N42" s="51"/>
    </row>
    <row r="43" spans="1:14" ht="21.75" x14ac:dyDescent="0.5">
      <c r="A43" s="15"/>
      <c r="B43" s="52" t="s">
        <v>77</v>
      </c>
      <c r="C43" s="22">
        <v>130</v>
      </c>
      <c r="D43" s="16" t="s">
        <v>21</v>
      </c>
      <c r="E43" s="30">
        <v>50</v>
      </c>
      <c r="F43" s="30">
        <f t="shared" ref="F43" si="13">E43*C43</f>
        <v>6500</v>
      </c>
      <c r="G43" s="30">
        <v>40</v>
      </c>
      <c r="H43" s="30">
        <f t="shared" ref="H43" si="14">G43*C43</f>
        <v>5200</v>
      </c>
      <c r="I43" s="30">
        <f t="shared" ref="I43" si="15">H43+F43</f>
        <v>11700</v>
      </c>
      <c r="J43" s="24"/>
      <c r="K43" s="130"/>
    </row>
    <row r="44" spans="1:14" ht="21.75" x14ac:dyDescent="0.25">
      <c r="A44" s="37"/>
      <c r="B44" s="38" t="s">
        <v>31</v>
      </c>
      <c r="C44" s="43"/>
      <c r="D44" s="39"/>
      <c r="E44" s="48"/>
      <c r="F44" s="48">
        <f>SUM(F39:F43)</f>
        <v>31500</v>
      </c>
      <c r="G44" s="48"/>
      <c r="H44" s="48">
        <f>SUM(H39:H43)</f>
        <v>32290</v>
      </c>
      <c r="I44" s="48">
        <f t="shared" ref="I44" si="16">H44+F44</f>
        <v>63790</v>
      </c>
      <c r="J44" s="40"/>
    </row>
    <row r="45" spans="1:14" ht="21.75" x14ac:dyDescent="0.25">
      <c r="A45" s="15">
        <v>5</v>
      </c>
      <c r="B45" s="15" t="s">
        <v>59</v>
      </c>
      <c r="C45" s="22"/>
      <c r="D45" s="16"/>
      <c r="E45" s="30"/>
      <c r="F45" s="30"/>
      <c r="G45" s="30"/>
      <c r="H45" s="30"/>
      <c r="I45" s="30"/>
      <c r="J45" s="17"/>
    </row>
    <row r="46" spans="1:14" ht="21.75" x14ac:dyDescent="0.25">
      <c r="A46" s="18"/>
      <c r="B46" s="19" t="s">
        <v>60</v>
      </c>
      <c r="C46" s="22">
        <v>250</v>
      </c>
      <c r="D46" s="21" t="s">
        <v>21</v>
      </c>
      <c r="E46" s="22">
        <v>0</v>
      </c>
      <c r="F46" s="30">
        <f t="shared" ref="F46:F50" si="17">E46*C46</f>
        <v>0</v>
      </c>
      <c r="G46" s="22">
        <v>50</v>
      </c>
      <c r="H46" s="30">
        <f t="shared" ref="H46:H50" si="18">G46*C46</f>
        <v>12500</v>
      </c>
      <c r="I46" s="30">
        <f t="shared" ref="I46:I51" si="19">H46+F46</f>
        <v>12500</v>
      </c>
      <c r="J46" s="17"/>
    </row>
    <row r="47" spans="1:14" ht="21.75" x14ac:dyDescent="0.25">
      <c r="A47" s="24"/>
      <c r="B47" s="19" t="s">
        <v>61</v>
      </c>
      <c r="C47" s="22">
        <v>670</v>
      </c>
      <c r="D47" s="16" t="s">
        <v>30</v>
      </c>
      <c r="E47" s="22">
        <v>210</v>
      </c>
      <c r="F47" s="30">
        <f t="shared" si="17"/>
        <v>140700</v>
      </c>
      <c r="G47" s="22">
        <v>80</v>
      </c>
      <c r="H47" s="30">
        <f t="shared" si="18"/>
        <v>53600</v>
      </c>
      <c r="I47" s="30">
        <f t="shared" si="19"/>
        <v>194300</v>
      </c>
      <c r="J47" s="24"/>
    </row>
    <row r="48" spans="1:14" ht="21.75" x14ac:dyDescent="0.25">
      <c r="A48" s="24"/>
      <c r="B48" s="19" t="s">
        <v>63</v>
      </c>
      <c r="C48" s="22">
        <v>20</v>
      </c>
      <c r="D48" s="16" t="s">
        <v>36</v>
      </c>
      <c r="E48" s="22">
        <v>270</v>
      </c>
      <c r="F48" s="30">
        <f t="shared" si="17"/>
        <v>5400</v>
      </c>
      <c r="G48" s="22">
        <v>70</v>
      </c>
      <c r="H48" s="30">
        <f t="shared" si="18"/>
        <v>1400</v>
      </c>
      <c r="I48" s="30">
        <f t="shared" si="19"/>
        <v>6800</v>
      </c>
      <c r="J48" s="24"/>
    </row>
    <row r="49" spans="1:11" ht="21.75" x14ac:dyDescent="0.25">
      <c r="A49" s="24"/>
      <c r="B49" s="19" t="s">
        <v>62</v>
      </c>
      <c r="C49" s="22">
        <v>250</v>
      </c>
      <c r="D49" s="21" t="s">
        <v>21</v>
      </c>
      <c r="E49" s="22">
        <v>40</v>
      </c>
      <c r="F49" s="30">
        <f t="shared" si="17"/>
        <v>10000</v>
      </c>
      <c r="G49" s="22">
        <v>40</v>
      </c>
      <c r="H49" s="30">
        <f t="shared" si="18"/>
        <v>10000</v>
      </c>
      <c r="I49" s="30">
        <f t="shared" si="19"/>
        <v>20000</v>
      </c>
      <c r="J49" s="24"/>
    </row>
    <row r="50" spans="1:11" ht="21.75" x14ac:dyDescent="0.25">
      <c r="A50" s="24"/>
      <c r="B50" s="19" t="s">
        <v>78</v>
      </c>
      <c r="C50" s="22">
        <v>250</v>
      </c>
      <c r="D50" s="21" t="s">
        <v>21</v>
      </c>
      <c r="E50" s="22">
        <v>60</v>
      </c>
      <c r="F50" s="30">
        <f t="shared" si="17"/>
        <v>15000</v>
      </c>
      <c r="G50" s="22">
        <v>40</v>
      </c>
      <c r="H50" s="30">
        <f t="shared" si="18"/>
        <v>10000</v>
      </c>
      <c r="I50" s="30">
        <f t="shared" si="19"/>
        <v>25000</v>
      </c>
      <c r="J50" s="24"/>
    </row>
    <row r="51" spans="1:11" ht="21.75" x14ac:dyDescent="0.25">
      <c r="A51" s="37"/>
      <c r="B51" s="38" t="s">
        <v>35</v>
      </c>
      <c r="C51" s="43"/>
      <c r="D51" s="39"/>
      <c r="E51" s="48"/>
      <c r="F51" s="48">
        <f>SUM(F46:F50)</f>
        <v>171100</v>
      </c>
      <c r="G51" s="48"/>
      <c r="H51" s="48">
        <f>SUM(H46:H50)</f>
        <v>87500</v>
      </c>
      <c r="I51" s="48">
        <f t="shared" si="19"/>
        <v>258600</v>
      </c>
      <c r="J51" s="37"/>
    </row>
    <row r="52" spans="1:11" ht="21.75" x14ac:dyDescent="0.25">
      <c r="A52" s="15">
        <v>6</v>
      </c>
      <c r="B52" s="15" t="s">
        <v>75</v>
      </c>
      <c r="C52" s="22"/>
      <c r="D52" s="16"/>
      <c r="E52" s="30"/>
      <c r="F52" s="30"/>
      <c r="G52" s="30"/>
      <c r="H52" s="30"/>
      <c r="I52" s="30"/>
      <c r="J52" s="17"/>
    </row>
    <row r="53" spans="1:11" ht="21.75" x14ac:dyDescent="0.25">
      <c r="A53" s="18"/>
      <c r="B53" s="19" t="s">
        <v>76</v>
      </c>
      <c r="C53" s="22">
        <v>130</v>
      </c>
      <c r="D53" s="21" t="s">
        <v>21</v>
      </c>
      <c r="E53" s="22">
        <v>0</v>
      </c>
      <c r="F53" s="30">
        <f t="shared" ref="F53:F54" si="20">E53*C53</f>
        <v>0</v>
      </c>
      <c r="G53" s="22">
        <v>70</v>
      </c>
      <c r="H53" s="30">
        <f t="shared" ref="H53:H54" si="21">G53*C53</f>
        <v>9100</v>
      </c>
      <c r="I53" s="30">
        <f t="shared" ref="I53:I55" si="22">H53+F53</f>
        <v>9100</v>
      </c>
      <c r="J53" s="17"/>
    </row>
    <row r="54" spans="1:11" ht="21.75" x14ac:dyDescent="0.5">
      <c r="A54" s="15"/>
      <c r="B54" s="52" t="s">
        <v>77</v>
      </c>
      <c r="C54" s="22">
        <v>130</v>
      </c>
      <c r="D54" s="16" t="s">
        <v>21</v>
      </c>
      <c r="E54" s="30">
        <v>50</v>
      </c>
      <c r="F54" s="30">
        <f t="shared" si="20"/>
        <v>6500</v>
      </c>
      <c r="G54" s="30">
        <v>40</v>
      </c>
      <c r="H54" s="30">
        <f t="shared" si="21"/>
        <v>5200</v>
      </c>
      <c r="I54" s="30">
        <f t="shared" si="22"/>
        <v>11700</v>
      </c>
      <c r="J54" s="24"/>
      <c r="K54" s="130"/>
    </row>
    <row r="55" spans="1:11" ht="21.75" x14ac:dyDescent="0.25">
      <c r="A55" s="37"/>
      <c r="B55" s="38" t="s">
        <v>79</v>
      </c>
      <c r="C55" s="43"/>
      <c r="D55" s="39"/>
      <c r="E55" s="48"/>
      <c r="F55" s="48">
        <f>SUM(F53:F54)</f>
        <v>6500</v>
      </c>
      <c r="G55" s="48"/>
      <c r="H55" s="48">
        <f>SUM(H53:H54)</f>
        <v>14300</v>
      </c>
      <c r="I55" s="48">
        <f t="shared" si="22"/>
        <v>20800</v>
      </c>
      <c r="J55" s="37"/>
    </row>
    <row r="56" spans="1:11" ht="21.75" x14ac:dyDescent="0.25">
      <c r="A56" s="116" t="s">
        <v>37</v>
      </c>
      <c r="B56" s="117"/>
      <c r="C56" s="44"/>
      <c r="D56" s="35"/>
      <c r="E56" s="49"/>
      <c r="F56" s="49">
        <f>F19+F28+F37+F44+F51+F55</f>
        <v>483842</v>
      </c>
      <c r="G56" s="49"/>
      <c r="H56" s="49">
        <f>H19+H28+H37+H44+H51+H55</f>
        <v>280650</v>
      </c>
      <c r="I56" s="49">
        <f>F56+H56</f>
        <v>764492</v>
      </c>
      <c r="J56" s="36"/>
    </row>
  </sheetData>
  <mergeCells count="7">
    <mergeCell ref="A56:B56"/>
    <mergeCell ref="A2:J2"/>
    <mergeCell ref="B4:B5"/>
    <mergeCell ref="C4:C5"/>
    <mergeCell ref="D4:D5"/>
    <mergeCell ref="E4:F4"/>
    <mergeCell ref="G4:H4"/>
  </mergeCells>
  <printOptions horizontalCentered="1"/>
  <pageMargins left="0" right="0" top="0.39370078740157483" bottom="0.19685039370078741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ปร.6</vt:lpstr>
      <vt:lpstr>ปร.5</vt:lpstr>
      <vt:lpstr>ปร.4</vt:lpstr>
      <vt:lpstr>ปร.4!Print_Titles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ธิดารัตน์ สวัสดิ</dc:creator>
  <cp:lastModifiedBy>วิมลรัตน์ ซื่อสัตย์</cp:lastModifiedBy>
  <cp:lastPrinted>2020-03-09T04:18:05Z</cp:lastPrinted>
  <dcterms:created xsi:type="dcterms:W3CDTF">2015-07-09T05:53:22Z</dcterms:created>
  <dcterms:modified xsi:type="dcterms:W3CDTF">2020-03-09T04:22:38Z</dcterms:modified>
</cp:coreProperties>
</file>